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90" yWindow="135" windowWidth="19320" windowHeight="9105"/>
  </bookViews>
  <sheets>
    <sheet name="Налоги при разных режимах" sheetId="5" r:id="rId1"/>
    <sheet name="Расчет базовой доходности ЕНВД" sheetId="6" r:id="rId2"/>
    <sheet name="МРОТ" sheetId="7" r:id="rId3"/>
    <sheet name="Сравнение налоговых режимов" sheetId="4" r:id="rId4"/>
  </sheets>
  <calcPr calcId="145621"/>
</workbook>
</file>

<file path=xl/calcChain.xml><?xml version="1.0" encoding="utf-8"?>
<calcChain xmlns="http://schemas.openxmlformats.org/spreadsheetml/2006/main">
  <c r="J19" i="5" l="1"/>
  <c r="D19" i="5"/>
  <c r="K38" i="5" l="1"/>
  <c r="I38" i="5"/>
  <c r="G38" i="5"/>
  <c r="E38" i="5"/>
  <c r="K43" i="5"/>
  <c r="I43" i="5"/>
  <c r="G43" i="5"/>
  <c r="E43" i="5"/>
  <c r="C21" i="5"/>
  <c r="K45" i="5" l="1"/>
  <c r="I45" i="5"/>
  <c r="K50" i="5"/>
  <c r="K49" i="5"/>
  <c r="K48" i="5"/>
  <c r="I50" i="5"/>
  <c r="I49" i="5"/>
  <c r="I48" i="5"/>
  <c r="G50" i="5"/>
  <c r="G49" i="5"/>
  <c r="G48" i="5"/>
  <c r="E49" i="5"/>
  <c r="E50" i="5"/>
  <c r="E48" i="5"/>
  <c r="K26" i="5"/>
  <c r="D13" i="5" l="1"/>
  <c r="G34" i="5"/>
  <c r="E33" i="5"/>
  <c r="E22" i="5" s="1"/>
  <c r="E42" i="5"/>
  <c r="G42" i="5" s="1"/>
  <c r="I42" i="5" s="1"/>
  <c r="K22" i="5"/>
  <c r="K25" i="5" s="1"/>
  <c r="K42" i="5" l="1"/>
  <c r="E45" i="5"/>
  <c r="G45" i="5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9" i="6"/>
  <c r="F9" i="6" s="1"/>
  <c r="K8" i="5" l="1"/>
  <c r="H19" i="5" s="1"/>
  <c r="I35" i="5" l="1"/>
  <c r="I22" i="5" s="1"/>
  <c r="E26" i="5"/>
  <c r="D11" i="5"/>
  <c r="D12" i="5" l="1"/>
  <c r="G26" i="5"/>
  <c r="I26" i="5"/>
  <c r="G33" i="5" l="1"/>
  <c r="G22" i="5" s="1"/>
  <c r="F19" i="5"/>
  <c r="K44" i="5"/>
  <c r="I44" i="5"/>
  <c r="E44" i="5"/>
  <c r="E27" i="5" s="1"/>
  <c r="E23" i="5" s="1"/>
  <c r="G25" i="5" l="1"/>
  <c r="H34" i="5"/>
  <c r="E25" i="5"/>
  <c r="E28" i="5" s="1"/>
  <c r="E30" i="5" s="1"/>
  <c r="G44" i="5"/>
  <c r="G27" i="5" s="1"/>
  <c r="K27" i="5"/>
  <c r="K28" i="5" s="1"/>
  <c r="K30" i="5" s="1"/>
  <c r="I27" i="5"/>
  <c r="I23" i="5" s="1"/>
  <c r="G28" i="5" l="1"/>
  <c r="G30" i="5" s="1"/>
  <c r="I25" i="5"/>
  <c r="I28" i="5" s="1"/>
  <c r="I30" i="5" s="1"/>
</calcChain>
</file>

<file path=xl/comments1.xml><?xml version="1.0" encoding="utf-8"?>
<comments xmlns="http://schemas.openxmlformats.org/spreadsheetml/2006/main">
  <authors>
    <author>Минин Андрей</author>
    <author>Admin</author>
  </authors>
  <commentLis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В доход включаются все поступления от реализации товаров, выполнения работ и оказания услуг, а также стоимость имущества, полученного безвозмездно.
Приказ Минфина России N 86н, МНС России N БГ-3-04/430 от 13.08.2002 (с изм. от 19.06.2017) "Об утверждении Порядка учета доходов и расходов и хозяйственных операций для индивидуальных предпринимателей" (Зарегистрировано в Минюсте России 29.08.2002 N 3756)</t>
        </r>
      </text>
    </comment>
    <comment ref="C9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15. Под расходами понимаются фактически произведенные и документально подтвержденные затраты, непосредственно связанные с извлечением доходов от предпринимательской деятельности.
16. Расходы, непосредственно связанные с извлечением доходов от предпринимательской деятельности, подразделяются на:
1) материальные расходы;
2) расходы на оплату труда;
3) амортизационные отчисления;
4) прочие расходы.
Приказ Минфина России N 86н, МНС России N БГ-3-04/430 от 13.08.2002 (с изм. от 19.06.2017) "Об утверждении Порядка учета доходов и расходов и хозяйственных операций для индивидуальных предпринимателей" (Зарегистрировано в Минюсте России 29.08.2002 N 3756)</t>
        </r>
      </text>
    </comment>
    <comment ref="D11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Согласно п. 2 ст. 346.17 компании на УСН вправе признавать расходы только после их фактической оплаты. Применительно к расходам на заработную плату персонала моментом погашения обязательств считается день выдачи начисленных сумм из кассы или списания с расчетного счета работодателя. Следовательно, НДФЛ при расчете УСН «Доходы минус расходы» можно учесть в сумме расходов на оплату труда после фактических расчетов с работниками и перечисления подоходного налога в казну государства (Письмо УФНС РФ по г. Москве № 16-15/096615@ от 14.09.10 г.).</t>
        </r>
      </text>
    </comment>
    <comment ref="C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Минин Андрей:
</t>
        </r>
        <r>
          <rPr>
            <sz val="8"/>
            <color indexed="81"/>
            <rFont val="Tahoma"/>
            <family val="2"/>
            <charset val="204"/>
          </rPr>
          <t xml:space="preserve">Профессиональными вычетами являются связанные с предпринимательской деятельностью расходы, которые могут быть Вами документально подтверждены.
В случае невозможности документального подтверждения расходов доходы могут быть уменьшены на установленный статьей 221 НК РФ норматив затрат (20% от суммы доходов, полученных от предпринимательской деятельности). Однако это правило не касается физических лиц, занимающихся предпринимательской деятельностью, но не зарегистрированными в качестве индивидуальных предпринимателей.
https://www.nalog.ru/rn77/taxation/taxes/ndfl/ndfl_ip/
</t>
        </r>
      </text>
    </commen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Численность не &gt; 100 чел.
(п.п.15 п.3 ст.346.12 НК РФ)
Доход за год не &gt; 60 млн. руб. 
(п.4 ст.346.13 НК РФ) 
Стоимость имущества не &gt; 100 млн. руб.
(п.п.16 п.3 ст.346.12 НК РФ)
Доля участия других организаций не &gt; 25%
(п.п.14 п.3 ст.346.12 НК РФ)</t>
        </r>
      </text>
    </comment>
    <comment ref="H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Минин Андрей:
</t>
        </r>
        <r>
          <rPr>
            <sz val="8"/>
            <color indexed="81"/>
            <rFont val="Tahoma"/>
            <family val="2"/>
            <charset val="204"/>
          </rPr>
          <t xml:space="preserve">среднесписочная численность работников налогоплательщика не должна превышать 100 человек;
доля участия в организации других организаций должна быть не более 25 %, кроме организаций потребкооперации и тех, в которых более половины работников составляют инвалиды;
организации и ИП не должны быть плательщиками единого сельхозналога;
налогоплательщик не должен относиться к категории крупнейших;
деятельность не должна вестись в рамках договора простого товарищества,совместной деятельности или доверительного управления;
площадь торгового зала или зала обслуживания посетителей (общепит) не должна превышать 150 кв м.
</t>
        </r>
      </text>
    </comment>
    <comment ref="D18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https://www.nalog.ru/rn78/taxation/taxes/usn/
</t>
        </r>
      </text>
    </comment>
    <comment ref="F18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https://www.nalog.ru/rn78/taxation/taxes/usn/</t>
        </r>
      </text>
    </comment>
    <comment ref="H18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https://www.nalog.ru/rn78/taxation/taxes/envd/</t>
        </r>
      </text>
    </comment>
    <comment ref="J18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https://www.nalog.ru/rn78/taxation/taxes/patent/</t>
        </r>
      </text>
    </comment>
    <comment ref="J19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Рассчитывается от стоимости патента
</t>
        </r>
      </text>
    </comment>
    <comment ref="E23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Налогоплательщики УСН (по доходу) имеют право уменьшить сумму налога, исчисленную за налоговый период, на суммы платежей (взносов) и пособий, которые были уплачены в пользу работников, занятых в тех сферах деятельности налогоплательщика, по которым уплачивается единый налог. 
При этом сумма такого уменьшения не может быть больше, чем 50 % исчисленного налога.
Индивидуальные предприниматели, которые  не имеют наемных работников - то есть они не производят выплаты и иные вознаграждения физическим лицам -могут уменьшить сумму единого налога на вмененный доход на сумму уплаченных (за себя) в фиксированном размере страховых взносов в ОПС и ОМС без применения 50 % ограничения.
http://nalog.garant.ru/fns/nk/44/ (ст. 346.21)
</t>
        </r>
      </text>
    </comment>
    <comment ref="I23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Сумма единого налога, исчисленная за налоговый период, уменьшается на  суммы платежей (взносов) и пособий, которые были уплачены в пользу работников, занятых в тех сферах деятельности налогоплательщика, по которым уплачивается единый налог.
При этом сумма такого уменьшения не может быть больше, чем 50 % исчисленного налога.
Индивидуальные предприниматели, которые  не имеют наемных работников - то есть они не производят выплаты и иные вознаграждения физическим лицам -могут уменьшить сумму единого налога на вмененный доход на сумму уплаченных (за себя) в фиксированном размере страховых взносов в ОПС и ОМС без применения 50 % ограничения.
http://nalog.garant.ru/fns/nk/45/#block_34632</t>
        </r>
      </text>
    </comment>
    <comment ref="G33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Не ниже рассчитанного минмального налога на УСН
</t>
        </r>
      </text>
    </comment>
    <comment ref="C43" authorId="1">
      <text>
        <r>
          <rPr>
            <sz val="8"/>
            <color indexed="81"/>
            <rFont val="Tahoma"/>
            <family val="2"/>
            <charset val="204"/>
          </rPr>
          <t xml:space="preserve">http://www.pfrf.ru/branches/spb/info~strahovatelyam/3546
</t>
        </r>
      </text>
    </comment>
    <comment ref="A45" authorId="0">
      <text>
        <r>
          <rPr>
            <b/>
            <sz val="8"/>
            <color indexed="81"/>
            <rFont val="Tahoma"/>
            <family val="2"/>
            <charset val="204"/>
          </rPr>
          <t>Минин Андрей:</t>
        </r>
        <r>
          <rPr>
            <sz val="8"/>
            <color indexed="81"/>
            <rFont val="Tahoma"/>
            <family val="2"/>
            <charset val="204"/>
          </rPr>
          <t xml:space="preserve">
Для регионов МРОТ различный</t>
        </r>
      </text>
    </comment>
  </commentList>
</comments>
</file>

<file path=xl/sharedStrings.xml><?xml version="1.0" encoding="utf-8"?>
<sst xmlns="http://schemas.openxmlformats.org/spreadsheetml/2006/main" count="571" uniqueCount="466">
  <si>
    <t>Нет</t>
  </si>
  <si>
    <t>ЕНВД</t>
  </si>
  <si>
    <t>УСН</t>
  </si>
  <si>
    <t>Патент</t>
  </si>
  <si>
    <t>Единый налог по УСН</t>
  </si>
  <si>
    <t>Вмененный доход</t>
  </si>
  <si>
    <t>№ п/п</t>
  </si>
  <si>
    <t>Параметры сравнения</t>
  </si>
  <si>
    <t>ЕСХН</t>
  </si>
  <si>
    <t>Налоги к уплате</t>
  </si>
  <si>
    <t>Налог на прибыль организаций</t>
  </si>
  <si>
    <t>Налог на имущество организаций</t>
  </si>
  <si>
    <t>Налог на добавленную стоимость</t>
  </si>
  <si>
    <t>Единый налог, уплачиваемый в связи с применением УСН</t>
  </si>
  <si>
    <t>Единый налог на вмененный доход</t>
  </si>
  <si>
    <t>Единый сельскохозяйственный налог</t>
  </si>
  <si>
    <t>2.</t>
  </si>
  <si>
    <t>Условия применения</t>
  </si>
  <si>
    <t>Регистрация ЮЛ</t>
  </si>
  <si>
    <t>Регистрация ЮЛ + подача уведомления (ст.346.13 НК РФ)</t>
  </si>
  <si>
    <t>Регистрация ЮЛ +</t>
  </si>
  <si>
    <t>подача уведомления</t>
  </si>
  <si>
    <t>(п.1 и п. 2 ст.346.3 НК РФ)</t>
  </si>
  <si>
    <t>Форма уведомления</t>
  </si>
  <si>
    <t>3.</t>
  </si>
  <si>
    <t>Ограничения применения</t>
  </si>
  <si>
    <t>Ограничений нет</t>
  </si>
  <si>
    <t>Численность не &gt; 100 чел.</t>
  </si>
  <si>
    <t>(п.п.15 п.3 ст.346.12 НК РФ)</t>
  </si>
  <si>
    <t>Доход за год не &gt; 60 млн. руб.</t>
  </si>
  <si>
    <t>(п.4 ст.346.13 НК РФ)</t>
  </si>
  <si>
    <t>Стоимость имущества не &gt; 100 млн. руб.</t>
  </si>
  <si>
    <t>(п.п.16 п.3 ст.346.12 НК РФ)</t>
  </si>
  <si>
    <t>Доля участия других организаций не &gt; 25%</t>
  </si>
  <si>
    <t>(п.п.14 п.3 ст.346.12 НК РФ)</t>
  </si>
  <si>
    <t>Отдельные виды деятельности</t>
  </si>
  <si>
    <t>(п.2 ст.346.26 НК РФ)</t>
  </si>
  <si>
    <t>! Осуществление деятельности в рамках договора простого товарищества  (доверительного управления имуществом)</t>
  </si>
  <si>
    <t>п.2.1 ст.346.26 НК РФ</t>
  </si>
  <si>
    <t>Численность не &gt;100 чел.</t>
  </si>
  <si>
    <t>(п.п.1 п.2.2 ст.346.26 НК РФ)</t>
  </si>
  <si>
    <t>(п.п.2 п.2.2 ст.346.26 НК РФ)</t>
  </si>
  <si>
    <t>доля дохода от реализации собственной с/х продукции не &lt; 70%</t>
  </si>
  <si>
    <t>(п.2 и п.5 ст.346.2 НК РФ)</t>
  </si>
  <si>
    <t>4.</t>
  </si>
  <si>
    <t>Виды деятельности</t>
  </si>
  <si>
    <t>Открытый перечень</t>
  </si>
  <si>
    <t>Закрытый перечень</t>
  </si>
  <si>
    <t>Производство, переработка и реализация собственной с/х продукции</t>
  </si>
  <si>
    <t>(п.2 ст.346.2 НК РФ)</t>
  </si>
  <si>
    <t>5.</t>
  </si>
  <si>
    <t>Объект налогообложения</t>
  </si>
  <si>
    <t>По налогу на прибыль организаций:</t>
  </si>
  <si>
    <t>Прибыль</t>
  </si>
  <si>
    <t>(ст.247 НК РФ)</t>
  </si>
  <si>
    <t>По налогу на имущество организаций:</t>
  </si>
  <si>
    <t>Движимое и недвижимое имущество</t>
  </si>
  <si>
    <t>(п.1 ст.374 НК РФ)</t>
  </si>
  <si>
    <t>По НДС:</t>
  </si>
  <si>
    <t>реализация товаров (работ, услуг)</t>
  </si>
  <si>
    <t>(ст.146 НК РФ)</t>
  </si>
  <si>
    <t>Доходы</t>
  </si>
  <si>
    <t>(п.1 ст.346.14 НК РФ)</t>
  </si>
  <si>
    <t>Доходы, уменьшенные на величину расходов</t>
  </si>
  <si>
    <t>(п.1 ст.346.29 НК РФ)</t>
  </si>
  <si>
    <t>(ст.346.4 НК РФ)</t>
  </si>
  <si>
    <t>6.</t>
  </si>
  <si>
    <t>Налоговая база</t>
  </si>
  <si>
    <t>Денежное выражение прибыли</t>
  </si>
  <si>
    <t>(ст.274 НК РФ)</t>
  </si>
  <si>
    <t>Среднегодовая стоимость имущества</t>
  </si>
  <si>
    <t>(п.1 ст.275 НК РФ)</t>
  </si>
  <si>
    <t>зависит от особенностей реализации</t>
  </si>
  <si>
    <t>(ст.153 НК РФ)</t>
  </si>
  <si>
    <t>Денежное выражение доходов</t>
  </si>
  <si>
    <t>(п.1 ст.346.18 НК РФ)</t>
  </si>
  <si>
    <t>Денежное выражение доходов, уменьшенных на величину расходов</t>
  </si>
  <si>
    <t>(п.2 ст.346.18 НК РФ)</t>
  </si>
  <si>
    <t>Величина вмененного дохода</t>
  </si>
  <si>
    <t>(п.2, 3 и п.10 ст.346.29 НК РФ)</t>
  </si>
  <si>
    <t>(ст.346.6 НК РФ)</t>
  </si>
  <si>
    <t>7.</t>
  </si>
  <si>
    <t>Налоговая ставка, %</t>
  </si>
  <si>
    <t>(ст.284 НК РФ)</t>
  </si>
  <si>
    <t>не &gt; 2,2 %</t>
  </si>
  <si>
    <t>(п.1 ст.380 НК РФ)</t>
  </si>
  <si>
    <t>(п.3 ст.164 НК РФ)</t>
  </si>
  <si>
    <t>(п.1 ст.346.20 НК РФ)</t>
  </si>
  <si>
    <t>(п.2 ст.346.20 НК РФ)</t>
  </si>
  <si>
    <t>(ст.346.31 НК РФ)</t>
  </si>
  <si>
    <t>(ст.346.8 НК РФ)</t>
  </si>
  <si>
    <t>8.</t>
  </si>
  <si>
    <t>Отчетный период</t>
  </si>
  <si>
    <t>первый квартал, полугодие, 9 месяцев</t>
  </si>
  <si>
    <t>(п.2 ст.285 НК РФ)</t>
  </si>
  <si>
    <t>(п.2 ст.379 НК РФ)</t>
  </si>
  <si>
    <t>нет</t>
  </si>
  <si>
    <t>Первый квартал, полугодие, 9 месяцев</t>
  </si>
  <si>
    <t>(п.2 ст.346.19 НК РФ)</t>
  </si>
  <si>
    <t>Полугодие</t>
  </si>
  <si>
    <t>(п.2 ст.346.7 НК РФ)</t>
  </si>
  <si>
    <t>9.</t>
  </si>
  <si>
    <t>Авансовые платежи и представление расчетов</t>
  </si>
  <si>
    <t>ежеквартально (ежемесячно)</t>
  </si>
  <si>
    <t>(п.2 ст.286 НК РФ)</t>
  </si>
  <si>
    <t>ежеквартально</t>
  </si>
  <si>
    <t>(п.1 ст.383 НК РФ)</t>
  </si>
  <si>
    <t>не уплачиваются</t>
  </si>
  <si>
    <t>По налогу на прибыль организаций:-</t>
  </si>
  <si>
    <t>Авансовые расчеты – ежеквартально</t>
  </si>
  <si>
    <t>(п.3 ст.289 НК РФ)</t>
  </si>
  <si>
    <t>(п.4 ст.382 НК РФ)</t>
  </si>
  <si>
    <t>Ежеквартально</t>
  </si>
  <si>
    <t>(абз.2 п.7 ст.346.21 НК РФ)</t>
  </si>
  <si>
    <t>Авансовые расчеты –</t>
  </si>
  <si>
    <t>не представляются</t>
  </si>
  <si>
    <t>Не уплачиваются</t>
  </si>
  <si>
    <t>(п.2 ст.346.9 НК РФ)</t>
  </si>
  <si>
    <t>10.</t>
  </si>
  <si>
    <t>Налоговый период</t>
  </si>
  <si>
    <t>календарный год</t>
  </si>
  <si>
    <t>(п.1 ст.285 НК РФ)</t>
  </si>
  <si>
    <t>(п.1 ст.379 НК РФ)</t>
  </si>
  <si>
    <t>Квартал</t>
  </si>
  <si>
    <t>(ст.163 НК РФ)</t>
  </si>
  <si>
    <t>Календарный год</t>
  </si>
  <si>
    <t>(п.1 ст.346.19 НК РФ)</t>
  </si>
  <si>
    <t>(ст.346.30 НК РФ)</t>
  </si>
  <si>
    <t>(п.1 ст.346.7 НК РФ)</t>
  </si>
  <si>
    <t>11.</t>
  </si>
  <si>
    <t>Представление налоговой декларации</t>
  </si>
  <si>
    <t>по итогам квартала (месяца) и по итогам года</t>
  </si>
  <si>
    <t>по итогам года</t>
  </si>
  <si>
    <t>(п.1 ст.386 НК РФ)</t>
  </si>
  <si>
    <t>по итогам квартала</t>
  </si>
  <si>
    <t>(п.5 ст.174 НК РФ)</t>
  </si>
  <si>
    <t>По итогам года</t>
  </si>
  <si>
    <t>(п.п.1 п.1 ст.346.23 НК РФ)</t>
  </si>
  <si>
    <t>По итогам квартала</t>
  </si>
  <si>
    <t>(п.3 ст.346.32 НК РФ)</t>
  </si>
  <si>
    <t>(п.2 ст.346.10 НК РФ)</t>
  </si>
  <si>
    <t>12.</t>
  </si>
  <si>
    <t>Срок уплаты налога</t>
  </si>
  <si>
    <t>Налог на прибыль организаций – не позднее 28-го марта, с учетом авансовых платежей</t>
  </si>
  <si>
    <t>Налог на имущество организаций – по срокам, установленным законами субъектов РФ</t>
  </si>
  <si>
    <t>НДС –</t>
  </si>
  <si>
    <t>Не позднее 20-го числа первого месяца следующего квартала</t>
  </si>
  <si>
    <t>(п.1 ст.174 НК РФ)</t>
  </si>
  <si>
    <t>УСН – не позднее 31 марта года, с учетом авансовых платежей</t>
  </si>
  <si>
    <t>(абз.1 п.7 ст.346.21 НК РФ)</t>
  </si>
  <si>
    <t>ЕНВД – не позднее 25-го числа первого месяца следующего квартала</t>
  </si>
  <si>
    <t>(п.1 ст.346.32 НК РФ)</t>
  </si>
  <si>
    <t>ЕСХН – не позднее 31 марта, с учетом авансовых платежей</t>
  </si>
  <si>
    <t>(п.5 ст.346.9 НК РФ)</t>
  </si>
  <si>
    <t>13.</t>
  </si>
  <si>
    <t>Налоговый учет</t>
  </si>
  <si>
    <t>Ведется в полном объеме</t>
  </si>
  <si>
    <t>Ведется книга учета доходов и расходов</t>
  </si>
  <si>
    <t>(ст.346.24 НК РФ)</t>
  </si>
  <si>
    <t>Форма и порядок заполнения</t>
  </si>
  <si>
    <t>Раздельный учет физических показателей по видам деятельности и системам налогообложения</t>
  </si>
  <si>
    <t>(п.6 и п.7 ст.346.26 НК РФ)</t>
  </si>
  <si>
    <t>! Расходы закрытый перечень</t>
  </si>
  <si>
    <t>(п.2 ст.346.5 НК РФ)</t>
  </si>
  <si>
    <t>(п.1 ст.346.16 НК РФ)</t>
  </si>
  <si>
    <t>14.</t>
  </si>
  <si>
    <t>Бухгалтерский учет и отчетность</t>
  </si>
  <si>
    <t>Ведется и представляется 1 раз в год, в соответствии с №402-ФЗ от 06.12.2011</t>
  </si>
  <si>
    <t>Ведется и представляется 1 раз в год, в соответствии с  №402-ФЗ от 06.12.2011</t>
  </si>
  <si>
    <t>15.</t>
  </si>
  <si>
    <t>Льготы и преференции</t>
  </si>
  <si>
    <t>Законами субъектов РФ могут быть установлены налоговые ставки в бюджет субъектов от 0 % до 18% (абз.4 п.1 ст.284 НК РФ)</t>
  </si>
  <si>
    <t>По налогу на имущество организаций: освобождение от уплаты налога</t>
  </si>
  <si>
    <t>(ст.381 НК РФ)</t>
  </si>
  <si>
    <t>Законами субъектов РФ могут быть установлены: налоговые ставки, освобождение от исчисления и уплаты авансовых платежей</t>
  </si>
  <si>
    <t>и льготы</t>
  </si>
  <si>
    <t>Ставка 0%</t>
  </si>
  <si>
    <t>Ставка 10%</t>
  </si>
  <si>
    <t>(ст.164 НК РФ)</t>
  </si>
  <si>
    <t>Законами субъектов РФ могут быть установлены налоговые ставки от 5 до 15 %</t>
  </si>
  <si>
    <t>16.</t>
  </si>
  <si>
    <t>Уменьшение суммы исчисленного налога</t>
  </si>
  <si>
    <t>Не более чем на 50 % на сумму уплаченных взносов в ПФР, ФСС, ФФОМС</t>
  </si>
  <si>
    <t>(п.3.1 ст.346.21 НК РФ)</t>
  </si>
  <si>
    <t>(п.2 и 2.1 ст.346.32 НК РФ)</t>
  </si>
  <si>
    <t>17.</t>
  </si>
  <si>
    <t>Возможность совмещения с иными режимами налогообложения</t>
  </si>
  <si>
    <t>с ЕНВД</t>
  </si>
  <si>
    <t>с ОРН, УСН, ЕСХН</t>
  </si>
  <si>
    <t>18.</t>
  </si>
  <si>
    <t>Переход на иную систему налогообложения</t>
  </si>
  <si>
    <t>С начала следующего календарного года</t>
  </si>
  <si>
    <t>С начала календарного года</t>
  </si>
  <si>
    <t>в добровольном порядке</t>
  </si>
  <si>
    <t>(п.6 ст.346.13 НК РФ)</t>
  </si>
  <si>
    <t>На ОРН с начала квартала, в котором было утрачено право применения УСН</t>
  </si>
  <si>
    <t>(п.4 и п.5 ст.346.12 НК РФ)</t>
  </si>
  <si>
    <t> (п.1 ст.346.28 НК РФ)</t>
  </si>
  <si>
    <t>На ОРН со следующего квартала после утраты права применения ЕНВД</t>
  </si>
  <si>
    <t>(абз.3 п.3 ст.346.28 НК РФ)</t>
  </si>
  <si>
    <t>С начала календарного года в добровольном порядке</t>
  </si>
  <si>
    <t>(п.6 ст.346.3 НК РФ)</t>
  </si>
  <si>
    <t>На ОРН с начала налогового периода, в котором было утрачено право применения ЕСХН</t>
  </si>
  <si>
    <t>(п.4 и п.5 ст.346.3 НК РФ)</t>
  </si>
  <si>
    <t>19.</t>
  </si>
  <si>
    <t>Возврат на данную систему налогообложения</t>
  </si>
  <si>
    <t>С УСН:</t>
  </si>
  <si>
    <t>с начала календарного года добровольно</t>
  </si>
  <si>
    <t>с начала квартала, в котором было утрачено право применения УСН</t>
  </si>
  <si>
    <t>(п. 4 и п.5 ст.346.12 НК РФ)</t>
  </si>
  <si>
    <t>С ЕНВД:</t>
  </si>
  <si>
    <t>Со следующего квартала после утраты права применения ЕНВД</t>
  </si>
  <si>
    <t> (абз.3 п.3 ст.346.28 НК РФ)</t>
  </si>
  <si>
    <t>С ЕСХН:</t>
  </si>
  <si>
    <t>С начала налогового периода, в котором было утрачено право применения ЕСХН</t>
  </si>
  <si>
    <t> (п.4 и п.5 ст.346.3 НК РФ)</t>
  </si>
  <si>
    <t>Не ранее чем через год после утраты права применения УСН</t>
  </si>
  <si>
    <t>(п.7 ст.346.13 НК РФ)</t>
  </si>
  <si>
    <t>Не ранее чем через год после утраты права применения ЕСХН</t>
  </si>
  <si>
    <t>(п.7 ст.346.3 НК РФ)</t>
  </si>
  <si>
    <t>20.</t>
  </si>
  <si>
    <t>Применение контрольно-кассовой техники (ККТ)</t>
  </si>
  <si>
    <t>Обязательное</t>
  </si>
  <si>
    <t>(ст.2 №54-ФЗ от 22.05.2003)</t>
  </si>
  <si>
    <t>Необязательное</t>
  </si>
  <si>
    <t>21.</t>
  </si>
  <si>
    <t>Ответственность за налоговые нарушения</t>
  </si>
  <si>
    <t>ст. 119 НК РФ</t>
  </si>
  <si>
    <t>ст. 126 НК РФ</t>
  </si>
  <si>
    <t>ст. 122 НК РФ</t>
  </si>
  <si>
    <t>ст. 123 НК РФ</t>
  </si>
  <si>
    <t>https://www.nalog.ru/rn77/ip/ip_pay_taxes/compare/compare_full/</t>
  </si>
  <si>
    <t>Информация с официального сайта налоговой службы</t>
  </si>
  <si>
    <t>УСН (Д-Р)</t>
  </si>
  <si>
    <t>УСН (Д)</t>
  </si>
  <si>
    <t>% ставка</t>
  </si>
  <si>
    <t>Сумма</t>
  </si>
  <si>
    <t>Расходы Всего</t>
  </si>
  <si>
    <t>http://patent.nalog.ru/info/</t>
  </si>
  <si>
    <t>Вычеты</t>
  </si>
  <si>
    <t>Налоговая база ЕНВД</t>
  </si>
  <si>
    <t xml:space="preserve">https://www.nalog.ru/rn78/taxation/taxes/envd/ </t>
  </si>
  <si>
    <t>Расчетый период</t>
  </si>
  <si>
    <t>Оказание услуг по предоставлению во временное владение (в пользование) мест для стоянки автомототранспортных средств, а также по хранению автомототранспортных средств на платных стоянках</t>
  </si>
  <si>
    <t>Розничная торговля, осуществляемая через объекты стационарной торговой сети, имеющие торговые залы</t>
  </si>
  <si>
    <t>Реализация товаров с использованием торговых автоматов</t>
  </si>
  <si>
    <t>Оказание услуг общественного питания через объект организации общественного питания, имеющий зал обслуживания посетителей</t>
  </si>
  <si>
    <t>Оказание услуг общественного питания через объект организации общественного питания, не имеющий зала обслуживания посетителей</t>
  </si>
  <si>
    <t>Распространение наружной рекламы с использованием рекламных конструкций (за исключением рекламных конструкций с автоматической сменой изображения и электронных табло)</t>
  </si>
  <si>
    <t>Оказание услуг по передаче во временное владение и (или) в пользование торговых мест, расположенных в объектах стационарной торговой сети, не имеющих торговых залов, объектов нестационарной торговой сети, а также объектов организации общественного питания, не имеющих залов обслуживания посетителей, если площадь каждого из них не превышает 5 квадратных метров</t>
  </si>
  <si>
    <t xml:space="preserve">Виды предпринимательской деятельности </t>
  </si>
  <si>
    <t xml:space="preserve">Физические показатели </t>
  </si>
  <si>
    <t xml:space="preserve">Базовая доходность в месяц (рублей) </t>
  </si>
  <si>
    <t xml:space="preserve">Оказание бытовых услуг </t>
  </si>
  <si>
    <t xml:space="preserve">Количество работников, включая индивидуального предпринимателя </t>
  </si>
  <si>
    <t xml:space="preserve">Оказание ветеринарных услуг </t>
  </si>
  <si>
    <t xml:space="preserve">Оказание услуг по ремонту, техническому обслуживанию и мойке автомототранспортных средств </t>
  </si>
  <si>
    <t xml:space="preserve">Общая площадь стоянки (в квадратных метрах) </t>
  </si>
  <si>
    <t xml:space="preserve">Оказание автотранспортных услуг по перевозке грузов </t>
  </si>
  <si>
    <t xml:space="preserve">Количество автотранспортных средств, используемых для перевозки грузов </t>
  </si>
  <si>
    <t xml:space="preserve">Оказание автотранспортных услуг по перевозке пассажиров </t>
  </si>
  <si>
    <t xml:space="preserve">Количество посадочных мест </t>
  </si>
  <si>
    <t xml:space="preserve">Площадь торгового зала (в квадратных метрах) </t>
  </si>
  <si>
    <t xml:space="preserve"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места в которых не превышает 5 квадратных метров </t>
  </si>
  <si>
    <t xml:space="preserve">Количество торговых мест </t>
  </si>
  <si>
    <t xml:space="preserve"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места в которых превышает 5 квадратных метров </t>
  </si>
  <si>
    <t xml:space="preserve">Площадь торгового места (в квадратных метрах) </t>
  </si>
  <si>
    <t xml:space="preserve">Развозная и разносная розничная торговля </t>
  </si>
  <si>
    <t xml:space="preserve">Количество торговых автоматов </t>
  </si>
  <si>
    <t xml:space="preserve">Площадь зала обслуживания посетителей (в квадратных метрах) </t>
  </si>
  <si>
    <t xml:space="preserve">Площадь, предназначенная для нанесения изображения (в квадратных метрах) </t>
  </si>
  <si>
    <t xml:space="preserve">Распространение наружной рекламы с использованием рекламных конструкций с автоматической сменой изображения </t>
  </si>
  <si>
    <t xml:space="preserve">Площадь экспонирующей поверхности (в квадратных метрах) </t>
  </si>
  <si>
    <t xml:space="preserve">Распространение наружной рекламы с использованием электронных табло </t>
  </si>
  <si>
    <t xml:space="preserve">Площадь светоизлучающей поверхности (в квадратных метрах) </t>
  </si>
  <si>
    <t xml:space="preserve">Размещение рекламы с использованием внешних и внутренних поверхностей транспортных средств </t>
  </si>
  <si>
    <t xml:space="preserve">Количество транспортных средств, используемых для размещения рекламы </t>
  </si>
  <si>
    <t xml:space="preserve">Оказание услуг по временному размещению и проживанию </t>
  </si>
  <si>
    <t xml:space="preserve">Общая площадь помещения для временного размещения и проживания (в квадратных метрах) </t>
  </si>
  <si>
    <t xml:space="preserve">Количество переданных во временное владение и (или) в пользование торговых мест, объектов нестационарной торговой сети, объектов организации общественного питания </t>
  </si>
  <si>
    <t xml:space="preserve">Оказание услуг по передаче во временное владение и (или) в пользование торговых мест, расположенных в объектах стационарной торговой сети, не имеющих торговых залов, объектов нестационарной торговой сети, а также объектов организации общественного питания, не имеющих залов обслуживания посетителей, если площадь каждого из них превышает 5 квадратных метров </t>
  </si>
  <si>
    <t xml:space="preserve">Площадь переданного во временное владение и (или) в пользование торгового места, объекта нестационарной торговой сети, объекта организации общественного питания (в квадратных метрах) </t>
  </si>
  <si>
    <t xml:space="preserve">Оказание услуг по передаче во временное владение и (или) в пользование земельных участков для размещения объектов стационарной и нестационарной торговой сети, а также объектов организации общественного питания, если площадь земельного участка не превышает 10 квадратных метров </t>
  </si>
  <si>
    <t xml:space="preserve">Количество переданных во временное владение и (или) в пользование земельных участков </t>
  </si>
  <si>
    <t xml:space="preserve">Оказание услуг по передаче во временное владение и (или) в пользование земельных участков для размещения объектов стационарной и нестационарной торговой сети, а также объектов организации общественного питания, если площадь земельного участка превышает 10 квадратных метров </t>
  </si>
  <si>
    <t xml:space="preserve">Площадь переданного во временное владение и (или) в пользование земельного участка (в квадратных метрах) </t>
  </si>
  <si>
    <t>Фактический Физический показатель</t>
  </si>
  <si>
    <t>коэффициент-дефлятор</t>
  </si>
  <si>
    <t>корректирующий коэффициент базовой доходности</t>
  </si>
  <si>
    <t xml:space="preserve">http://www.consultant.ru/document/cons_doc_LAW_71761/98bb3cf9d02cbf8d8d74d6ba8834085c184a52d0/ </t>
  </si>
  <si>
    <t>устанавливается местными властями. Величина показателя К2 составляет от 0,005 до 1.</t>
  </si>
  <si>
    <t>Рассчитанная базовая доходность 
(за месяц)</t>
  </si>
  <si>
    <t>Рассчитанная базовая доходность 
(за год)</t>
  </si>
  <si>
    <t>Расчет базовой доходности ЕНВД</t>
  </si>
  <si>
    <t>Поставьте "1" в строке, которую надо использовать в расчёте (или оставьте все поля пустыми)</t>
  </si>
  <si>
    <t>&lt;- Смотрите свой регион</t>
  </si>
  <si>
    <t>Расчет и выбор</t>
  </si>
  <si>
    <t>Взносы в ПФР</t>
  </si>
  <si>
    <t>Ограничения</t>
  </si>
  <si>
    <t>Полное сравнение налоговых режимов</t>
  </si>
  <si>
    <t>Взносы в ФФОМС</t>
  </si>
  <si>
    <t>Взносы в ФСС</t>
  </si>
  <si>
    <t>МРОТ</t>
  </si>
  <si>
    <t>Москва</t>
  </si>
  <si>
    <t>Величина МРОТ</t>
  </si>
  <si>
    <t>Таблица регионального МРОТ 2017 года по субъектам России.</t>
  </si>
  <si>
    <t>Код региона</t>
  </si>
  <si>
    <t>Регион РФ</t>
  </si>
  <si>
    <t>Республика Адыгея</t>
  </si>
  <si>
    <t>Республика Башкортостан</t>
  </si>
  <si>
    <t>7 800 (для бюджетников)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</si>
  <si>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</si>
  <si>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</si>
  <si>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</si>
  <si>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</si>
  <si>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</si>
  <si>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</si>
  <si>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</si>
  <si>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</si>
  <si>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</si>
  <si>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</si>
  <si>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</si>
  <si>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</si>
  <si>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 – Алания</t>
  </si>
  <si>
    <t>Республика Татарстан</t>
  </si>
  <si>
    <t>Республика Тыва</t>
  </si>
  <si>
    <t>Удмуртская Республика</t>
  </si>
  <si>
    <t>7 800 (с учетом районного коэффициента 8970)</t>
  </si>
  <si>
    <t>Республика Хакасия</t>
  </si>
  <si>
    <t>Чеченская Республика</t>
  </si>
  <si>
    <t>Чувашская Республика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</si>
  <si>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</si>
  <si>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</si>
  <si>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</si>
  <si>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</si>
  <si>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</si>
  <si>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Величина прожиточного минимума трудоспособного населения за I квартал текущего года начиная со следующего месяца после ее установления. До установления такой величины применяют величину прожиточного минимума трудоспособного населения за I квартал предыдущего года</t>
  </si>
  <si>
    <t>Хабаровский край</t>
  </si>
  <si>
    <t>11 414 руб. – для сотрудников, работающих в Бикинском, Вяземском, имени Лазо, Нанайском, Хабаровском районах и городе Хабаровске</t>
  </si>
  <si>
    <t>12 408 руб. – для сотрудников, работающих в Амурском, Ванинском, Верхнебуреинском, Комсомольском, Николаевском, имени Полины Осипенко, Советско-Гаванском, Солнечном, Тугуро-Чумиканском, Ульчском районах и городе Комсомольск-на-Амуре</t>
  </si>
  <si>
    <t>14 269 руб. – для сотрудников, работающих в Аяно-Майском районе</t>
  </si>
  <si>
    <t>15 510 руб. – для сотрудников, работающих в Охотском район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</si>
  <si>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</si>
  <si>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</si>
  <si>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</si>
  <si>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</si>
  <si>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</si>
  <si>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</si>
  <si>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</si>
  <si>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</si>
  <si>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</si>
  <si>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</si>
  <si>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</si>
  <si>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</si>
  <si>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</si>
  <si>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</si>
  <si>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</si>
  <si>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</si>
  <si>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</si>
  <si>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</si>
  <si>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</si>
  <si>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</si>
  <si>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</si>
  <si>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</si>
  <si>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</si>
  <si>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</si>
  <si>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</si>
  <si>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</si>
  <si>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</si>
  <si>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</si>
  <si>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</si>
  <si>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</si>
  <si>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</si>
  <si>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</si>
  <si>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</si>
  <si>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</si>
  <si>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</si>
  <si>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</si>
  <si>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</si>
  <si>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</si>
  <si>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</si>
  <si>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</si>
  <si>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</si>
  <si>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</si>
  <si>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</si>
  <si>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</si>
  <si>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</si>
  <si>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</si>
  <si>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</si>
  <si>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</si>
  <si>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</si>
  <si>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Санкт-Петербург</t>
  </si>
  <si>
    <t>Еврейская автономная область</t>
  </si>
  <si>
    <t>Ненецкий автономный округ</t>
  </si>
  <si>
    <t>Ханты-Мансийский автономный округ – Югра</t>
  </si>
  <si>
    <t>Чукотский автономный округ</t>
  </si>
  <si>
    <t>Ямало-Ненецкий автономный округ</t>
  </si>
  <si>
    <t>Республика Крым</t>
  </si>
  <si>
    <t>Севастополь</t>
  </si>
  <si>
    <t>Взносы за сотрудников</t>
  </si>
  <si>
    <t>Взносы предпринимателя</t>
  </si>
  <si>
    <t>Стоимость патента на 1 год. (зависит от деятельности и региона)</t>
  </si>
  <si>
    <t>Максимальный взнос ПФР</t>
  </si>
  <si>
    <t>Рассчитанный  взнос ПФР</t>
  </si>
  <si>
    <t>Внимание</t>
  </si>
  <si>
    <t>Специальные условия налогообложения не учитываются</t>
  </si>
  <si>
    <t>Компания не ввозит товар на территорию РФ и не имеет имущества</t>
  </si>
  <si>
    <t>Минимальный налог по УСН</t>
  </si>
  <si>
    <t>Расходы (если не подтверждены документально)</t>
  </si>
  <si>
    <t>Взносы</t>
  </si>
  <si>
    <t>Всего выплат налогов и взносов</t>
  </si>
  <si>
    <t>Единый налог на вмененный доход (ЕНВД)</t>
  </si>
  <si>
    <t>Расходы на предпринимательскую деятельность</t>
  </si>
  <si>
    <t>Материальные расходы</t>
  </si>
  <si>
    <t>Расчет упрощенный. Действуют ограничения. ОСНО не рассматривается.</t>
  </si>
  <si>
    <t>Расходы на оплату труда (наемных работников)</t>
  </si>
  <si>
    <t>НДФЛ (сотрудников)</t>
  </si>
  <si>
    <t>Где можно посмотреть 
(смотреть свой регион)</t>
  </si>
  <si>
    <t>Налоги к уплате по расчету</t>
  </si>
  <si>
    <t>Налоги к уплате (с учетом вычета)</t>
  </si>
  <si>
    <t xml:space="preserve">  </t>
  </si>
  <si>
    <t>Доход Всего</t>
  </si>
  <si>
    <t>Расчет налогов ИП при различных налоговых режимах</t>
  </si>
  <si>
    <t>Зарплата "на руки" -&gt;</t>
  </si>
  <si>
    <t>Доход после выплаты налогов</t>
  </si>
  <si>
    <t>Месяц</t>
  </si>
  <si>
    <t>(справочно)</t>
  </si>
  <si>
    <t>Калькулятор для сравнения дохода индивидуального предпринимателя при разных налоговых режимах.</t>
  </si>
  <si>
    <t>МРОТ в 2019 г. (ставки МРОТ в регионах с 1 января)</t>
  </si>
  <si>
    <t>МРОТ с 1 января 2019 года повышен.</t>
  </si>
  <si>
    <t>МРОТ с 1 января 2019 года, рублей</t>
  </si>
  <si>
    <t>11 280 руб. x на районный коэффициент</t>
  </si>
  <si>
    <t>29 024 рубля при коэффициенте 1,8 и 26 791 рубль при коэффициенте 1,6</t>
  </si>
  <si>
    <t>18 313 (1,5 величины прожиточного минимума трудоспособного населения Кемеровской области, но не ниже 11 280 руб. + районный коэффициент 1,3)</t>
  </si>
  <si>
    <t>12 837,45 руб. (11 280 руб. + районный коэффициент 1,15)</t>
  </si>
  <si>
    <t>11280 х расонный коэффициент</t>
  </si>
  <si>
    <t>11 280 (1,2 величины прожиточного минимуматрудоспособного населения за IV квартал предыдущего года)</t>
  </si>
  <si>
    <t>25 675 руб. (эта сумма учитывает северные надбавки)</t>
  </si>
  <si>
    <t>13 395,6 (11 280 руб. x районный коэффициент 1.2)</t>
  </si>
  <si>
    <t>12 838 руб. (11 280 х районный коэффициент1,3)</t>
  </si>
  <si>
    <t>11 280 х районный коэффициент
(для коммерческих работодателей 11 450)</t>
  </si>
  <si>
    <t>12 837,45 руб. (11 280 х 1,15)</t>
  </si>
  <si>
    <t>11 280  руб. + районный коэффициент 1,15, 1,2, 1,3 или 1,4</t>
  </si>
  <si>
    <t>11 280 руб. + районный коэффициент + надбавки</t>
  </si>
  <si>
    <t>14 511,9 руб.  (11 280 руб. х районный коэффициент 1,3)</t>
  </si>
  <si>
    <t>11 280 (для бюджетников)</t>
  </si>
  <si>
    <t xml:space="preserve"> 23 442,3 руб,  (С учетом надбавок и коэффициентов)</t>
  </si>
  <si>
    <t>11280 (есть коэффициенты по городам)</t>
  </si>
  <si>
    <t>12 838  руб. (11 280 х коэффициент 1,15)</t>
  </si>
  <si>
    <t>16 299 руб. с учетом и доплат и надбавок стимулирующего характера</t>
  </si>
  <si>
    <t>11 280 + районные коэффициенты и процентная надбавка к зарплате за стаж работы в районах Крайнего Севера и приравненных к ним местностях.</t>
  </si>
  <si>
    <t>(на 2019 г.)</t>
  </si>
  <si>
    <t>ОРН</t>
  </si>
  <si>
    <t>Форма уведомления (Приложение № 1 к приказу ФНС России от 02.11.2012 № ММВ-7-3/829)</t>
  </si>
  <si>
    <t>Форма заявления (приложение № 1 к приказу ФНС России от 11.12.2012 N ММВ-7-6/941)</t>
  </si>
  <si>
    <t>(Приложение № 1 к приказу ФНС России от  28 января 2013 г. N ММВ-7-3/41</t>
  </si>
  <si>
    <t>(приложение № 3,4 к приказу Минфина от 22.10.2012 № 135н)</t>
  </si>
  <si>
    <t>право уменьшить общую сумму налога на вычеты, установленные ст.171 НК РФ</t>
  </si>
  <si>
    <r>
      <t>Регистрация ЮЛ + подача заявления по форме ЕНВД-1 (</t>
    </r>
    <r>
      <rPr>
        <sz val="10"/>
        <color rgb="FF0066B3"/>
        <rFont val="Arial"/>
        <family val="2"/>
        <charset val="204"/>
      </rPr>
      <t>п.3 ст.346.28 НК РФ</t>
    </r>
    <r>
      <rPr>
        <sz val="10"/>
        <color theme="1"/>
        <rFont val="Arial"/>
        <family val="2"/>
        <charset val="204"/>
      </rPr>
      <t>) ! Обязательна постановка на учет в качестве плательщика ЕНВД (</t>
    </r>
    <r>
      <rPr>
        <sz val="10"/>
        <color rgb="FF0066B3"/>
        <rFont val="Arial"/>
        <family val="2"/>
        <charset val="204"/>
      </rPr>
      <t>п. 2 ст.346.28 НК РФ</t>
    </r>
    <r>
      <rPr>
        <sz val="10"/>
        <color theme="1"/>
        <rFont val="Arial"/>
        <family val="2"/>
        <charset val="204"/>
      </rPr>
      <t>)</t>
    </r>
  </si>
  <si>
    <r>
      <t>(</t>
    </r>
    <r>
      <rPr>
        <sz val="10"/>
        <color rgb="FF0066B3"/>
        <rFont val="Arial"/>
        <family val="2"/>
        <charset val="204"/>
      </rPr>
      <t>п.1 ст.281</t>
    </r>
    <r>
      <rPr>
        <sz val="10"/>
        <color theme="1"/>
        <rFont val="Arial"/>
        <family val="2"/>
        <charset val="204"/>
      </rPr>
      <t> и </t>
    </r>
    <r>
      <rPr>
        <sz val="10"/>
        <color rgb="FF0066B3"/>
        <rFont val="Arial"/>
        <family val="2"/>
        <charset val="204"/>
      </rPr>
      <t>п.4. ст.289 НК РФ</t>
    </r>
    <r>
      <rPr>
        <sz val="10"/>
        <color theme="1"/>
        <rFont val="Arial"/>
        <family val="2"/>
        <charset val="204"/>
      </rPr>
      <t>)</t>
    </r>
  </si>
  <si>
    <r>
      <t>(</t>
    </r>
    <r>
      <rPr>
        <sz val="10"/>
        <color rgb="FF0066B3"/>
        <rFont val="Arial"/>
        <family val="2"/>
        <charset val="204"/>
      </rPr>
      <t>п.2 ст.372</t>
    </r>
    <r>
      <rPr>
        <sz val="10"/>
        <color theme="1"/>
        <rFont val="Arial"/>
        <family val="2"/>
        <charset val="204"/>
      </rPr>
      <t>, </t>
    </r>
    <r>
      <rPr>
        <sz val="10"/>
        <color rgb="FF0066B3"/>
        <rFont val="Arial"/>
        <family val="2"/>
        <charset val="204"/>
      </rPr>
      <t>п.3 ст.380</t>
    </r>
    <r>
      <rPr>
        <sz val="10"/>
        <color theme="1"/>
        <rFont val="Arial"/>
        <family val="2"/>
        <charset val="204"/>
      </rPr>
      <t> и </t>
    </r>
    <r>
      <rPr>
        <sz val="10"/>
        <color rgb="FF0066B3"/>
        <rFont val="Arial"/>
        <family val="2"/>
        <charset val="204"/>
      </rPr>
      <t>п.6 ст.382 НК РФ</t>
    </r>
    <r>
      <rPr>
        <sz val="10"/>
        <color theme="1"/>
        <rFont val="Arial"/>
        <family val="2"/>
        <charset val="204"/>
      </rPr>
      <t>)</t>
    </r>
  </si>
  <si>
    <r>
      <t>(п.2.1 ст.2 №</t>
    </r>
    <r>
      <rPr>
        <sz val="10"/>
        <color rgb="FF0066B3"/>
        <rFont val="Arial"/>
        <family val="2"/>
        <charset val="204"/>
      </rPr>
      <t>54-ФЗ от 22.05.2003</t>
    </r>
    <r>
      <rPr>
        <sz val="10"/>
        <color theme="1"/>
        <rFont val="Arial"/>
        <family val="2"/>
        <charset val="204"/>
      </rPr>
      <t> и </t>
    </r>
    <r>
      <rPr>
        <sz val="10"/>
        <color rgb="FF0066B3"/>
        <rFont val="Arial"/>
        <family val="2"/>
        <charset val="204"/>
      </rPr>
      <t>Положение №359 от 06.05.2008</t>
    </r>
    <r>
      <rPr>
        <sz val="10"/>
        <color theme="1"/>
        <rFont val="Arial"/>
        <family val="2"/>
        <charset val="204"/>
      </rPr>
      <t>)</t>
    </r>
  </si>
  <si>
    <t>сайт</t>
  </si>
  <si>
    <t>http://marketing-course.ru/</t>
  </si>
  <si>
    <t>Ссылка на первоисточник</t>
  </si>
  <si>
    <t>http://marketing-course.ru/platezhy-nalog-ip/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</si>
</sst>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9"/>
      <color theme="10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0"/>
      <color rgb="FF0066B3"/>
      <name val="Arial"/>
      <family val="2"/>
      <charset val="204"/>
    </font>
    <font>
      <u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BFBFB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8F0F7"/>
      </left>
      <right/>
      <top/>
      <bottom/>
      <diagonal/>
    </border>
    <border>
      <left style="medium">
        <color rgb="FFE8F0F7"/>
      </left>
      <right/>
      <top style="medium">
        <color rgb="FFE8F0F7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E6E7E8"/>
      </bottom>
      <diagonal/>
    </border>
    <border>
      <left/>
      <right/>
      <top style="medium">
        <color rgb="FFE6E7E8"/>
      </top>
      <bottom/>
      <diagonal/>
    </border>
    <border>
      <left/>
      <right/>
      <top style="medium">
        <color rgb="FFE6E7E8"/>
      </top>
      <bottom style="medium">
        <color rgb="FFE6E7E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</cellStyleXfs>
  <cellXfs count="175">
    <xf numFmtId="0" fontId="0" fillId="0" borderId="0" xfId="0"/>
    <xf numFmtId="0" fontId="3" fillId="0" borderId="0" xfId="0" applyFont="1"/>
    <xf numFmtId="0" fontId="0" fillId="0" borderId="5" xfId="0" applyBorder="1"/>
    <xf numFmtId="0" fontId="4" fillId="0" borderId="0" xfId="2"/>
    <xf numFmtId="0" fontId="6" fillId="0" borderId="0" xfId="2" applyFont="1"/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Protection="1">
      <protection locked="0"/>
    </xf>
    <xf numFmtId="165" fontId="0" fillId="0" borderId="5" xfId="1" applyNumberFormat="1" applyFont="1" applyBorder="1" applyProtection="1">
      <protection hidden="1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4" fillId="0" borderId="0" xfId="2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/>
    <xf numFmtId="0" fontId="14" fillId="0" borderId="0" xfId="0" applyFont="1" applyProtection="1"/>
    <xf numFmtId="0" fontId="12" fillId="0" borderId="0" xfId="0" applyFont="1" applyProtection="1"/>
    <xf numFmtId="0" fontId="4" fillId="0" borderId="0" xfId="2" applyProtection="1"/>
    <xf numFmtId="0" fontId="17" fillId="3" borderId="1" xfId="0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2" borderId="5" xfId="0" applyFill="1" applyBorder="1" applyProtection="1">
      <protection locked="0" hidden="1"/>
    </xf>
    <xf numFmtId="0" fontId="0" fillId="0" borderId="0" xfId="0" applyAlignment="1" applyProtection="1">
      <alignment wrapText="1"/>
      <protection hidden="1"/>
    </xf>
    <xf numFmtId="165" fontId="0" fillId="2" borderId="5" xfId="1" applyNumberFormat="1" applyFont="1" applyFill="1" applyBorder="1" applyProtection="1">
      <protection locked="0" hidden="1"/>
    </xf>
    <xf numFmtId="0" fontId="4" fillId="0" borderId="0" xfId="2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165" fontId="0" fillId="0" borderId="5" xfId="1" applyNumberFormat="1" applyFont="1" applyFill="1" applyBorder="1" applyProtection="1">
      <protection hidden="1"/>
    </xf>
    <xf numFmtId="0" fontId="20" fillId="0" borderId="0" xfId="0" applyFont="1" applyFill="1" applyProtection="1">
      <protection hidden="1"/>
    </xf>
    <xf numFmtId="165" fontId="20" fillId="0" borderId="5" xfId="1" applyNumberFormat="1" applyFont="1" applyFill="1" applyBorder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165" fontId="0" fillId="0" borderId="11" xfId="0" applyNumberFormat="1" applyBorder="1" applyProtection="1">
      <protection hidden="1"/>
    </xf>
    <xf numFmtId="0" fontId="0" fillId="0" borderId="12" xfId="0" applyBorder="1" applyProtection="1">
      <protection hidden="1"/>
    </xf>
    <xf numFmtId="0" fontId="0" fillId="0" borderId="11" xfId="0" applyBorder="1" applyProtection="1"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21" fillId="0" borderId="6" xfId="0" applyFont="1" applyBorder="1" applyAlignment="1" applyProtection="1">
      <alignment horizontal="right" vertical="center" wrapText="1"/>
      <protection hidden="1"/>
    </xf>
    <xf numFmtId="0" fontId="0" fillId="0" borderId="11" xfId="0" applyFont="1" applyBorder="1" applyProtection="1">
      <protection hidden="1"/>
    </xf>
    <xf numFmtId="165" fontId="1" fillId="0" borderId="12" xfId="1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3" fillId="0" borderId="11" xfId="0" applyFont="1" applyBorder="1" applyProtection="1">
      <protection hidden="1"/>
    </xf>
    <xf numFmtId="165" fontId="3" fillId="0" borderId="12" xfId="0" applyNumberFormat="1" applyFont="1" applyBorder="1" applyProtection="1">
      <protection hidden="1"/>
    </xf>
    <xf numFmtId="0" fontId="7" fillId="0" borderId="6" xfId="0" applyFont="1" applyBorder="1" applyAlignment="1" applyProtection="1">
      <alignment vertical="center" wrapText="1"/>
      <protection hidden="1"/>
    </xf>
    <xf numFmtId="9" fontId="0" fillId="0" borderId="11" xfId="0" applyNumberFormat="1" applyBorder="1" applyProtection="1">
      <protection hidden="1"/>
    </xf>
    <xf numFmtId="165" fontId="0" fillId="0" borderId="12" xfId="0" applyNumberFormat="1" applyBorder="1" applyProtection="1">
      <protection hidden="1"/>
    </xf>
    <xf numFmtId="0" fontId="2" fillId="0" borderId="11" xfId="0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4" xfId="1" applyNumberFormat="1" applyFont="1" applyBorder="1" applyProtection="1">
      <protection hidden="1"/>
    </xf>
    <xf numFmtId="0" fontId="0" fillId="0" borderId="13" xfId="0" applyBorder="1" applyProtection="1">
      <protection hidden="1"/>
    </xf>
    <xf numFmtId="0" fontId="23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0" xfId="0" applyFont="1" applyBorder="1" applyProtection="1">
      <protection hidden="1"/>
    </xf>
    <xf numFmtId="0" fontId="3" fillId="0" borderId="10" xfId="0" applyFont="1" applyBorder="1" applyProtection="1">
      <protection hidden="1"/>
    </xf>
    <xf numFmtId="9" fontId="0" fillId="0" borderId="10" xfId="0" applyNumberFormat="1" applyBorder="1" applyProtection="1">
      <protection hidden="1"/>
    </xf>
    <xf numFmtId="0" fontId="0" fillId="0" borderId="16" xfId="0" applyBorder="1" applyProtection="1">
      <protection hidden="1"/>
    </xf>
    <xf numFmtId="0" fontId="4" fillId="0" borderId="0" xfId="2" applyBorder="1" applyAlignment="1" applyProtection="1">
      <alignment horizontal="right" vertical="center" wrapText="1"/>
      <protection hidden="1"/>
    </xf>
    <xf numFmtId="0" fontId="0" fillId="0" borderId="9" xfId="0" applyBorder="1" applyProtection="1">
      <protection hidden="1"/>
    </xf>
    <xf numFmtId="165" fontId="1" fillId="0" borderId="9" xfId="1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5" fontId="0" fillId="0" borderId="9" xfId="1" applyNumberFormat="1" applyFont="1" applyBorder="1" applyProtection="1">
      <protection hidden="1"/>
    </xf>
    <xf numFmtId="165" fontId="0" fillId="0" borderId="9" xfId="0" applyNumberForma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1" fillId="0" borderId="11" xfId="1" applyNumberFormat="1" applyFont="1" applyBorder="1" applyProtection="1">
      <protection hidden="1"/>
    </xf>
    <xf numFmtId="165" fontId="3" fillId="0" borderId="11" xfId="0" applyNumberFormat="1" applyFont="1" applyBorder="1" applyProtection="1">
      <protection hidden="1"/>
    </xf>
    <xf numFmtId="165" fontId="0" fillId="0" borderId="11" xfId="1" applyNumberFormat="1" applyFont="1" applyBorder="1" applyProtection="1">
      <protection hidden="1"/>
    </xf>
    <xf numFmtId="165" fontId="0" fillId="0" borderId="13" xfId="1" applyNumberFormat="1" applyFon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3" fillId="0" borderId="21" xfId="0" applyFont="1" applyBorder="1" applyProtection="1">
      <protection hidden="1"/>
    </xf>
    <xf numFmtId="0" fontId="0" fillId="0" borderId="26" xfId="0" applyBorder="1" applyProtection="1">
      <protection hidden="1"/>
    </xf>
    <xf numFmtId="0" fontId="0" fillId="0" borderId="26" xfId="0" applyBorder="1" applyAlignment="1" applyProtection="1">
      <alignment horizontal="right"/>
      <protection hidden="1"/>
    </xf>
    <xf numFmtId="0" fontId="11" fillId="0" borderId="21" xfId="0" applyFont="1" applyBorder="1" applyProtection="1">
      <protection hidden="1"/>
    </xf>
    <xf numFmtId="0" fontId="23" fillId="0" borderId="21" xfId="0" applyFont="1" applyBorder="1" applyProtection="1">
      <protection hidden="1"/>
    </xf>
    <xf numFmtId="0" fontId="24" fillId="0" borderId="0" xfId="0" applyFont="1" applyProtection="1">
      <protection hidden="1"/>
    </xf>
    <xf numFmtId="165" fontId="3" fillId="0" borderId="12" xfId="1" applyNumberFormat="1" applyFont="1" applyBorder="1" applyProtection="1">
      <protection hidden="1"/>
    </xf>
    <xf numFmtId="165" fontId="3" fillId="0" borderId="9" xfId="1" applyNumberFormat="1" applyFont="1" applyBorder="1" applyProtection="1">
      <protection hidden="1"/>
    </xf>
    <xf numFmtId="165" fontId="3" fillId="0" borderId="11" xfId="1" applyNumberFormat="1" applyFont="1" applyBorder="1" applyProtection="1">
      <protection hidden="1"/>
    </xf>
    <xf numFmtId="0" fontId="3" fillId="0" borderId="18" xfId="0" applyFont="1" applyBorder="1" applyProtection="1">
      <protection hidden="1"/>
    </xf>
    <xf numFmtId="165" fontId="3" fillId="0" borderId="19" xfId="1" applyNumberFormat="1" applyFont="1" applyBorder="1" applyProtection="1">
      <protection hidden="1"/>
    </xf>
    <xf numFmtId="0" fontId="3" fillId="0" borderId="20" xfId="0" applyFont="1" applyBorder="1" applyProtection="1">
      <protection hidden="1"/>
    </xf>
    <xf numFmtId="165" fontId="3" fillId="0" borderId="21" xfId="1" applyNumberFormat="1" applyFont="1" applyBorder="1" applyProtection="1">
      <protection hidden="1"/>
    </xf>
    <xf numFmtId="165" fontId="3" fillId="0" borderId="18" xfId="1" applyNumberFormat="1" applyFont="1" applyBorder="1" applyProtection="1">
      <protection hidden="1"/>
    </xf>
    <xf numFmtId="0" fontId="14" fillId="0" borderId="0" xfId="0" applyFont="1" applyAlignment="1" applyProtection="1">
      <alignment wrapText="1"/>
      <protection hidden="1"/>
    </xf>
    <xf numFmtId="165" fontId="0" fillId="0" borderId="0" xfId="0" applyNumberFormat="1" applyProtection="1">
      <protection hidden="1"/>
    </xf>
    <xf numFmtId="165" fontId="0" fillId="0" borderId="22" xfId="0" applyNumberFormat="1" applyBorder="1" applyProtection="1">
      <protection hidden="1"/>
    </xf>
    <xf numFmtId="165" fontId="0" fillId="0" borderId="24" xfId="0" applyNumberFormat="1" applyBorder="1" applyProtection="1">
      <protection hidden="1"/>
    </xf>
    <xf numFmtId="165" fontId="0" fillId="0" borderId="22" xfId="1" applyNumberFormat="1" applyFont="1" applyBorder="1" applyProtection="1">
      <protection hidden="1"/>
    </xf>
    <xf numFmtId="0" fontId="26" fillId="4" borderId="6" xfId="0" applyFont="1" applyFill="1" applyBorder="1" applyAlignment="1" applyProtection="1">
      <alignment horizontal="right" vertical="center" wrapText="1"/>
      <protection hidden="1"/>
    </xf>
    <xf numFmtId="0" fontId="3" fillId="4" borderId="18" xfId="0" applyFont="1" applyFill="1" applyBorder="1" applyProtection="1">
      <protection hidden="1"/>
    </xf>
    <xf numFmtId="165" fontId="3" fillId="4" borderId="19" xfId="1" applyNumberFormat="1" applyFont="1" applyFill="1" applyBorder="1" applyProtection="1">
      <protection hidden="1"/>
    </xf>
    <xf numFmtId="0" fontId="3" fillId="4" borderId="20" xfId="0" applyFont="1" applyFill="1" applyBorder="1" applyProtection="1">
      <protection hidden="1"/>
    </xf>
    <xf numFmtId="165" fontId="3" fillId="4" borderId="18" xfId="1" applyNumberFormat="1" applyFont="1" applyFill="1" applyBorder="1" applyProtection="1">
      <protection hidden="1"/>
    </xf>
    <xf numFmtId="0" fontId="17" fillId="3" borderId="2" xfId="0" applyFont="1" applyFill="1" applyBorder="1" applyAlignment="1">
      <alignment horizontal="center" vertical="center" wrapText="1"/>
    </xf>
    <xf numFmtId="165" fontId="0" fillId="2" borderId="5" xfId="1" applyNumberFormat="1" applyFont="1" applyFill="1" applyBorder="1" applyProtection="1">
      <protection locked="0"/>
    </xf>
    <xf numFmtId="165" fontId="1" fillId="0" borderId="5" xfId="1" applyNumberFormat="1" applyFont="1" applyFill="1" applyBorder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hidden="1"/>
    </xf>
    <xf numFmtId="0" fontId="0" fillId="0" borderId="15" xfId="0" applyFill="1" applyBorder="1" applyAlignment="1" applyProtection="1">
      <alignment horizontal="center"/>
      <protection hidden="1"/>
    </xf>
    <xf numFmtId="0" fontId="0" fillId="0" borderId="10" xfId="0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27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8" fillId="5" borderId="30" xfId="0" applyFont="1" applyFill="1" applyBorder="1" applyAlignment="1">
      <alignment horizontal="left" vertical="center" wrapText="1" indent="1"/>
    </xf>
    <xf numFmtId="0" fontId="29" fillId="5" borderId="30" xfId="0" applyFont="1" applyFill="1" applyBorder="1" applyAlignment="1">
      <alignment horizontal="left" vertical="center" wrapText="1" indent="1"/>
    </xf>
    <xf numFmtId="0" fontId="29" fillId="5" borderId="30" xfId="0" applyFont="1" applyFill="1" applyBorder="1" applyAlignment="1">
      <alignment horizontal="left" vertical="center" wrapText="1" indent="1"/>
    </xf>
    <xf numFmtId="0" fontId="28" fillId="0" borderId="31" xfId="0" applyFont="1" applyBorder="1" applyAlignment="1">
      <alignment horizontal="left" vertical="center" wrapText="1" indent="1"/>
    </xf>
    <xf numFmtId="0" fontId="28" fillId="0" borderId="0" xfId="0" applyFont="1" applyAlignment="1">
      <alignment horizontal="left" vertical="center" wrapText="1" indent="1"/>
    </xf>
    <xf numFmtId="0" fontId="28" fillId="0" borderId="0" xfId="0" applyFont="1" applyAlignment="1">
      <alignment horizontal="left" vertical="center" wrapText="1" indent="1"/>
    </xf>
    <xf numFmtId="0" fontId="28" fillId="0" borderId="30" xfId="0" applyFont="1" applyBorder="1" applyAlignment="1">
      <alignment horizontal="left" vertical="center" wrapText="1" indent="1"/>
    </xf>
    <xf numFmtId="0" fontId="28" fillId="0" borderId="30" xfId="0" applyFont="1" applyBorder="1" applyAlignment="1">
      <alignment horizontal="left" vertical="center" wrapText="1" indent="1"/>
    </xf>
    <xf numFmtId="0" fontId="28" fillId="5" borderId="31" xfId="0" applyFont="1" applyFill="1" applyBorder="1" applyAlignment="1">
      <alignment horizontal="left" vertical="center" wrapText="1" indent="1"/>
    </xf>
    <xf numFmtId="0" fontId="30" fillId="5" borderId="31" xfId="2" applyFont="1" applyFill="1" applyBorder="1" applyAlignment="1">
      <alignment horizontal="left" vertical="center" wrapText="1" indent="1"/>
    </xf>
    <xf numFmtId="0" fontId="28" fillId="5" borderId="0" xfId="0" applyFont="1" applyFill="1" applyAlignment="1">
      <alignment horizontal="left" vertical="center" wrapText="1" indent="1"/>
    </xf>
    <xf numFmtId="0" fontId="28" fillId="5" borderId="0" xfId="0" applyFont="1" applyFill="1" applyAlignment="1">
      <alignment horizontal="left" vertical="center" wrapText="1" indent="1"/>
    </xf>
    <xf numFmtId="0" fontId="30" fillId="5" borderId="0" xfId="2" applyFont="1" applyFill="1" applyAlignment="1">
      <alignment horizontal="left" vertical="center" wrapText="1" indent="1"/>
    </xf>
    <xf numFmtId="0" fontId="30" fillId="5" borderId="0" xfId="2" applyFont="1" applyFill="1" applyAlignment="1">
      <alignment horizontal="left" vertical="center" wrapText="1" indent="1"/>
    </xf>
    <xf numFmtId="0" fontId="20" fillId="5" borderId="0" xfId="0" applyFont="1" applyFill="1" applyAlignment="1">
      <alignment vertical="top" wrapText="1" indent="1"/>
    </xf>
    <xf numFmtId="0" fontId="20" fillId="5" borderId="0" xfId="0" applyFont="1" applyFill="1" applyAlignment="1">
      <alignment vertical="top" wrapText="1" indent="1"/>
    </xf>
    <xf numFmtId="0" fontId="32" fillId="5" borderId="0" xfId="0" applyFont="1" applyFill="1" applyAlignment="1">
      <alignment horizontal="left" vertical="center" wrapText="1" indent="1"/>
    </xf>
    <xf numFmtId="0" fontId="28" fillId="5" borderId="30" xfId="0" applyFont="1" applyFill="1" applyBorder="1" applyAlignment="1">
      <alignment horizontal="left" vertical="center" wrapText="1" indent="1"/>
    </xf>
    <xf numFmtId="0" fontId="20" fillId="5" borderId="30" xfId="0" applyFont="1" applyFill="1" applyBorder="1" applyAlignment="1">
      <alignment vertical="top" wrapText="1" indent="1"/>
    </xf>
    <xf numFmtId="0" fontId="20" fillId="5" borderId="30" xfId="0" applyFont="1" applyFill="1" applyBorder="1" applyAlignment="1">
      <alignment vertical="top" wrapText="1" indent="1"/>
    </xf>
    <xf numFmtId="0" fontId="30" fillId="5" borderId="30" xfId="2" applyFont="1" applyFill="1" applyBorder="1" applyAlignment="1">
      <alignment horizontal="left" vertical="center" wrapText="1" indent="1"/>
    </xf>
    <xf numFmtId="0" fontId="30" fillId="0" borderId="0" xfId="2" applyFont="1" applyAlignment="1">
      <alignment horizontal="left" vertical="center" wrapText="1" indent="1"/>
    </xf>
    <xf numFmtId="0" fontId="30" fillId="0" borderId="0" xfId="2" applyFont="1" applyAlignment="1">
      <alignment horizontal="left" vertical="center" wrapText="1" indent="1"/>
    </xf>
    <xf numFmtId="0" fontId="20" fillId="0" borderId="0" xfId="0" applyFont="1" applyAlignment="1">
      <alignment vertical="top" wrapText="1" indent="1"/>
    </xf>
    <xf numFmtId="0" fontId="30" fillId="0" borderId="30" xfId="2" applyFont="1" applyBorder="1" applyAlignment="1">
      <alignment horizontal="left" vertical="center" wrapText="1" indent="1"/>
    </xf>
    <xf numFmtId="0" fontId="30" fillId="0" borderId="30" xfId="2" applyFont="1" applyBorder="1" applyAlignment="1">
      <alignment horizontal="left" vertical="center" wrapText="1" indent="1"/>
    </xf>
    <xf numFmtId="0" fontId="20" fillId="0" borderId="30" xfId="0" applyFont="1" applyBorder="1" applyAlignment="1">
      <alignment vertical="top" wrapText="1" indent="1"/>
    </xf>
    <xf numFmtId="9" fontId="28" fillId="0" borderId="0" xfId="0" applyNumberFormat="1" applyFont="1" applyAlignment="1">
      <alignment horizontal="left" vertical="center" wrapText="1" indent="1"/>
    </xf>
    <xf numFmtId="0" fontId="20" fillId="0" borderId="0" xfId="0" applyFont="1" applyAlignment="1">
      <alignment vertical="top" wrapText="1" indent="1"/>
    </xf>
    <xf numFmtId="0" fontId="20" fillId="0" borderId="30" xfId="0" applyFont="1" applyBorder="1" applyAlignment="1">
      <alignment vertical="top" wrapText="1" indent="1"/>
    </xf>
    <xf numFmtId="0" fontId="32" fillId="0" borderId="0" xfId="0" applyFont="1" applyAlignment="1">
      <alignment horizontal="left" vertical="center" wrapText="1" indent="1"/>
    </xf>
    <xf numFmtId="0" fontId="30" fillId="0" borderId="32" xfId="2" applyFont="1" applyBorder="1" applyAlignment="1">
      <alignment horizontal="left" vertical="center" wrapText="1" indent="1"/>
    </xf>
    <xf numFmtId="0" fontId="28" fillId="5" borderId="32" xfId="0" applyFont="1" applyFill="1" applyBorder="1" applyAlignment="1">
      <alignment horizontal="left" vertical="center" wrapText="1" indent="1"/>
    </xf>
    <xf numFmtId="0" fontId="30" fillId="5" borderId="30" xfId="2" applyFont="1" applyFill="1" applyBorder="1" applyAlignment="1">
      <alignment horizontal="left" vertical="center" wrapText="1" indent="1"/>
    </xf>
    <xf numFmtId="0" fontId="20" fillId="0" borderId="0" xfId="0" applyFont="1"/>
    <xf numFmtId="165" fontId="0" fillId="2" borderId="0" xfId="1" applyNumberFormat="1" applyFont="1" applyFill="1" applyProtection="1">
      <protection locked="0"/>
    </xf>
    <xf numFmtId="9" fontId="0" fillId="2" borderId="11" xfId="0" applyNumberFormat="1" applyFill="1" applyBorder="1" applyProtection="1">
      <protection locked="0"/>
    </xf>
    <xf numFmtId="9" fontId="0" fillId="2" borderId="13" xfId="0" applyNumberFormat="1" applyFill="1" applyBorder="1" applyProtection="1">
      <protection locked="0"/>
    </xf>
  </cellXfs>
  <cellStyles count="4">
    <cellStyle name="Гиперссылка" xfId="2" builtinId="8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acebook.com/Andrey.A.Mini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358588</xdr:colOff>
      <xdr:row>46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83976" y="64097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358588</xdr:colOff>
      <xdr:row>40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783976" y="6589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11</xdr:col>
      <xdr:colOff>39420</xdr:colOff>
      <xdr:row>0</xdr:row>
      <xdr:rowOff>0</xdr:rowOff>
    </xdr:from>
    <xdr:to>
      <xdr:col>12</xdr:col>
      <xdr:colOff>734627</xdr:colOff>
      <xdr:row>4</xdr:row>
      <xdr:rowOff>170206</xdr:rowOff>
    </xdr:to>
    <xdr:pic>
      <xdr:nvPicPr>
        <xdr:cNvPr id="5" name="Рисунок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8908" y="0"/>
          <a:ext cx="1678719" cy="10078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6</xdr:col>
      <xdr:colOff>8964</xdr:colOff>
      <xdr:row>49</xdr:row>
      <xdr:rowOff>125506</xdr:rowOff>
    </xdr:to>
    <xdr:sp macro="" textlink="">
      <xdr:nvSpPr>
        <xdr:cNvPr id="6" name="TextBox 5"/>
        <xdr:cNvSpPr txBox="1"/>
      </xdr:nvSpPr>
      <xdr:spPr>
        <a:xfrm>
          <a:off x="0" y="15759953"/>
          <a:ext cx="12810564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Статья 346.29. Объект налогообложения и налоговая база</a:t>
          </a:r>
        </a:p>
        <a:p>
          <a:endParaRPr lang="ru-RU" sz="1100"/>
        </a:p>
        <a:p>
          <a:r>
            <a:rPr lang="ru-RU" sz="1100"/>
            <a:t>1. Объектом налогообложения для применения единого налога признается вмененный доход налогоплательщика.</a:t>
          </a:r>
        </a:p>
        <a:p>
          <a:r>
            <a:rPr lang="ru-RU" sz="1100"/>
            <a:t>2. Налоговой базой для исчисления суммы единого налога признается величина вмененного дохода, рассчитываемая как произведение базовой доходности по определенному виду предпринимательской деятельности, исчисленной за налоговый период, и величины физического показателя, характеризующего данный вид деятельности.</a:t>
          </a:r>
        </a:p>
        <a:p>
          <a:r>
            <a:rPr lang="ru-RU" sz="1100"/>
            <a:t>(в ред. Федерального закона от 31.12.2002 </a:t>
          </a:r>
          <a:r>
            <a:rPr lang="en-US" sz="1100"/>
            <a:t>N 191-</a:t>
          </a:r>
          <a:r>
            <a:rPr lang="ru-RU" sz="1100"/>
            <a:t>ФЗ)</a:t>
          </a:r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Для исчисления суммы единого налога в зависимости от вида предпринимательской деятельности используются следующие физические показатели, характеризующие определенный вид предпринимательской деятельности, и базовая доходность в месяц:</a:t>
          </a:r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ru-R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Базовая доходность корректируется (умножается) на коэффициенты К1 и К2.</a:t>
          </a:r>
          <a:endParaRPr lang="ru-RU">
            <a:effectLst/>
          </a:endParaRPr>
        </a:p>
        <a:p>
          <a:r>
            <a:rPr lang="ru-R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К1 - устанавливаемый на календарный год коэффициент-дефлятор;</a:t>
          </a:r>
          <a:endParaRPr lang="ru-RU">
            <a:effectLst/>
          </a:endParaRPr>
        </a:p>
        <a:p>
          <a:r>
            <a:rPr lang="ru-R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К2 - корректирующий коэффициент базовой доходности, учитывающий совокупность особенностей ведения предпринимательской деятельности, в том числе ассортимент товаров (работ, услуг), сезонность, режим работы, величину доходов, особенности места ведения предпринимательской деятельности, площадь информационного поля электронных табло, площадь информационного поля наружной рекламы с любым способом нанесения изображения, площадь информационного поля наружной рекламы с автоматической сменой изображения, количество автобусов любых типов, трамваев, троллейбусов, легковых и грузовых автомобилей, прицепов, полуприцепов и прицепов-роспусков, речных судов, используемых для распространения и (или) размещения рекламы, и иные особенности;</a:t>
          </a:r>
          <a:endParaRPr lang="ru-RU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>
            <a:effectLst/>
          </a:endParaRPr>
        </a:p>
        <a:p>
          <a:r>
            <a:rPr lang="ru-RU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НАЛОГОВЫЙ КОДЕКС РОССИЙСКОЙ ФЕДЕРАЦИИ ЧАСТЬ ВТОРАЯ </a:t>
          </a:r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5 августа 2000 года 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 117-</a:t>
          </a:r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ФЗ</a:t>
          </a:r>
        </a:p>
        <a:p>
          <a:endParaRPr lang="ru-RU" sz="110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arketing-course.ru/platezhy-nalog-ip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marketing-course.ru/" TargetMode="External"/><Relationship Id="rId1" Type="http://schemas.openxmlformats.org/officeDocument/2006/relationships/hyperlink" Target="http://patent.nalog.ru/info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nalog.ru/rn78/taxation/taxes/envd/" TargetMode="External"/><Relationship Id="rId1" Type="http://schemas.openxmlformats.org/officeDocument/2006/relationships/hyperlink" Target="http://www.consultant.ru/document/cons_doc_LAW_71761/98bb3cf9d02cbf8d8d74d6ba8834085c184a52d0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nalog.garant.ru/fns/nk/34/" TargetMode="External"/><Relationship Id="rId21" Type="http://schemas.openxmlformats.org/officeDocument/2006/relationships/hyperlink" Target="http://nalog.garant.ru/fns/nk/40/" TargetMode="External"/><Relationship Id="rId42" Type="http://schemas.openxmlformats.org/officeDocument/2006/relationships/hyperlink" Target="http://nalog.garant.ru/fns/nk/39/" TargetMode="External"/><Relationship Id="rId47" Type="http://schemas.openxmlformats.org/officeDocument/2006/relationships/hyperlink" Target="http://nalog.garant.ru/fns/nk/40/" TargetMode="External"/><Relationship Id="rId63" Type="http://schemas.openxmlformats.org/officeDocument/2006/relationships/hyperlink" Target="http://nalog.garant.ru/fns/nk/40/" TargetMode="External"/><Relationship Id="rId68" Type="http://schemas.openxmlformats.org/officeDocument/2006/relationships/hyperlink" Target="http://nalog.garant.ru/fns/nk/41/" TargetMode="External"/><Relationship Id="rId84" Type="http://schemas.openxmlformats.org/officeDocument/2006/relationships/hyperlink" Target="http://nalog.garant.ru/fns/nk/41/" TargetMode="External"/><Relationship Id="rId89" Type="http://schemas.openxmlformats.org/officeDocument/2006/relationships/hyperlink" Target="http://nalog.garant.ru/fns/nk/40/" TargetMode="External"/><Relationship Id="rId112" Type="http://schemas.openxmlformats.org/officeDocument/2006/relationships/hyperlink" Target="http://nalog.garant.ru/fns/nk/25/" TargetMode="External"/><Relationship Id="rId16" Type="http://schemas.openxmlformats.org/officeDocument/2006/relationships/hyperlink" Target="http://nalog.garant.ru/fns/nk/41/" TargetMode="External"/><Relationship Id="rId107" Type="http://schemas.openxmlformats.org/officeDocument/2006/relationships/hyperlink" Target="http://nalog.garant.ru/fns/nk/25/" TargetMode="External"/><Relationship Id="rId11" Type="http://schemas.openxmlformats.org/officeDocument/2006/relationships/hyperlink" Target="http://nalog.garant.ru/fns/nk/41/" TargetMode="External"/><Relationship Id="rId32" Type="http://schemas.openxmlformats.org/officeDocument/2006/relationships/hyperlink" Target="http://nalog.garant.ru/fns/nk/34/" TargetMode="External"/><Relationship Id="rId37" Type="http://schemas.openxmlformats.org/officeDocument/2006/relationships/hyperlink" Target="http://nalog.garant.ru/fns/nk/41/" TargetMode="External"/><Relationship Id="rId53" Type="http://schemas.openxmlformats.org/officeDocument/2006/relationships/hyperlink" Target="http://nalog.garant.ru/fns/nk/41/" TargetMode="External"/><Relationship Id="rId58" Type="http://schemas.openxmlformats.org/officeDocument/2006/relationships/hyperlink" Target="http://nalog.garant.ru/fns/nk/40/" TargetMode="External"/><Relationship Id="rId74" Type="http://schemas.openxmlformats.org/officeDocument/2006/relationships/hyperlink" Target="http://pravo.gov.ru/proxy/ips/?docbody=&amp;nd=102301146&amp;intelsearch=402-%D4%C7+%EE%F2+06.12.2011" TargetMode="External"/><Relationship Id="rId79" Type="http://schemas.openxmlformats.org/officeDocument/2006/relationships/hyperlink" Target="http://nalog.garant.ru/fns/nk/30/" TargetMode="External"/><Relationship Id="rId102" Type="http://schemas.openxmlformats.org/officeDocument/2006/relationships/hyperlink" Target="http://nalog.garant.ru/fns/nk/25/" TargetMode="External"/><Relationship Id="rId5" Type="http://schemas.openxmlformats.org/officeDocument/2006/relationships/hyperlink" Target="http://nalog.garant.ru/fns/nk/39/" TargetMode="External"/><Relationship Id="rId90" Type="http://schemas.openxmlformats.org/officeDocument/2006/relationships/hyperlink" Target="http://nalog.garant.ru/fns/nk/41/" TargetMode="External"/><Relationship Id="rId95" Type="http://schemas.openxmlformats.org/officeDocument/2006/relationships/hyperlink" Target="http://nalog.garant.ru/fns/nk/39/" TargetMode="External"/><Relationship Id="rId22" Type="http://schemas.openxmlformats.org/officeDocument/2006/relationships/hyperlink" Target="http://nalog.garant.ru/fns/nk/40/" TargetMode="External"/><Relationship Id="rId27" Type="http://schemas.openxmlformats.org/officeDocument/2006/relationships/hyperlink" Target="http://nalog.garant.ru/fns/nk/30/" TargetMode="External"/><Relationship Id="rId43" Type="http://schemas.openxmlformats.org/officeDocument/2006/relationships/hyperlink" Target="http://nalog.garant.ru/fns/nk/34/" TargetMode="External"/><Relationship Id="rId48" Type="http://schemas.openxmlformats.org/officeDocument/2006/relationships/hyperlink" Target="http://nalog.garant.ru/fns/nk/39/" TargetMode="External"/><Relationship Id="rId64" Type="http://schemas.openxmlformats.org/officeDocument/2006/relationships/hyperlink" Target="http://nalog.garant.ru/fns/nk/41/" TargetMode="External"/><Relationship Id="rId69" Type="http://schemas.openxmlformats.org/officeDocument/2006/relationships/hyperlink" Target="http://nalog.garant.ru/fns/nk/39/" TargetMode="External"/><Relationship Id="rId113" Type="http://schemas.openxmlformats.org/officeDocument/2006/relationships/hyperlink" Target="http://nalog.garant.ru/fns/nk/25/" TargetMode="External"/><Relationship Id="rId80" Type="http://schemas.openxmlformats.org/officeDocument/2006/relationships/hyperlink" Target="http://nalog.garant.ru/fns/nk/40/" TargetMode="External"/><Relationship Id="rId85" Type="http://schemas.openxmlformats.org/officeDocument/2006/relationships/hyperlink" Target="http://nalog.garant.ru/fns/nk/41/" TargetMode="External"/><Relationship Id="rId12" Type="http://schemas.openxmlformats.org/officeDocument/2006/relationships/hyperlink" Target="http://nalog.garant.ru/fns/nk/41/" TargetMode="External"/><Relationship Id="rId17" Type="http://schemas.openxmlformats.org/officeDocument/2006/relationships/hyperlink" Target="http://nalog.garant.ru/fns/nk/39/" TargetMode="External"/><Relationship Id="rId33" Type="http://schemas.openxmlformats.org/officeDocument/2006/relationships/hyperlink" Target="http://nalog.garant.ru/fns/nk/47/" TargetMode="External"/><Relationship Id="rId38" Type="http://schemas.openxmlformats.org/officeDocument/2006/relationships/hyperlink" Target="http://nalog.garant.ru/fns/nk/39/" TargetMode="External"/><Relationship Id="rId59" Type="http://schemas.openxmlformats.org/officeDocument/2006/relationships/hyperlink" Target="http://nalog.garant.ru/fns/nk/41/" TargetMode="External"/><Relationship Id="rId103" Type="http://schemas.openxmlformats.org/officeDocument/2006/relationships/hyperlink" Target="http://nalog.garant.ru/fns/nk/25/" TargetMode="External"/><Relationship Id="rId108" Type="http://schemas.openxmlformats.org/officeDocument/2006/relationships/hyperlink" Target="http://nalog.garant.ru/fns/nk/25/" TargetMode="External"/><Relationship Id="rId54" Type="http://schemas.openxmlformats.org/officeDocument/2006/relationships/hyperlink" Target="http://nalog.garant.ru/fns/nk/39/" TargetMode="External"/><Relationship Id="rId70" Type="http://schemas.openxmlformats.org/officeDocument/2006/relationships/hyperlink" Target="http://nalog.garant.ru/fns/nk/40/" TargetMode="External"/><Relationship Id="rId75" Type="http://schemas.openxmlformats.org/officeDocument/2006/relationships/hyperlink" Target="http://nalog.garant.ru/fns/nk/34/" TargetMode="External"/><Relationship Id="rId91" Type="http://schemas.openxmlformats.org/officeDocument/2006/relationships/hyperlink" Target="http://nalog.garant.ru/fns/nk/41/" TargetMode="External"/><Relationship Id="rId96" Type="http://schemas.openxmlformats.org/officeDocument/2006/relationships/hyperlink" Target="http://pravo.gov.ru/proxy/ips/?docbody=&amp;nd=102081364&amp;intelsearch=54-%D4%C7+%EE%F2+22.05.2003" TargetMode="External"/><Relationship Id="rId1" Type="http://schemas.openxmlformats.org/officeDocument/2006/relationships/hyperlink" Target="https://www.nalog.ru/rn77/ip/ip_pay_taxes/compare/compare_full/" TargetMode="External"/><Relationship Id="rId6" Type="http://schemas.openxmlformats.org/officeDocument/2006/relationships/hyperlink" Target="https://www.nalog.ru/rn77/about_fts/docs/4048522/" TargetMode="External"/><Relationship Id="rId15" Type="http://schemas.openxmlformats.org/officeDocument/2006/relationships/hyperlink" Target="http://nalog.garant.ru/fns/nk/39/" TargetMode="External"/><Relationship Id="rId23" Type="http://schemas.openxmlformats.org/officeDocument/2006/relationships/hyperlink" Target="http://nalog.garant.ru/fns/nk/41/" TargetMode="External"/><Relationship Id="rId28" Type="http://schemas.openxmlformats.org/officeDocument/2006/relationships/hyperlink" Target="http://nalog.garant.ru/fns/nk/40/" TargetMode="External"/><Relationship Id="rId36" Type="http://schemas.openxmlformats.org/officeDocument/2006/relationships/hyperlink" Target="http://nalog.garant.ru/fns/nk/40/" TargetMode="External"/><Relationship Id="rId49" Type="http://schemas.openxmlformats.org/officeDocument/2006/relationships/hyperlink" Target="http://nalog.garant.ru/fns/nk/34/" TargetMode="External"/><Relationship Id="rId57" Type="http://schemas.openxmlformats.org/officeDocument/2006/relationships/hyperlink" Target="http://nalog.garant.ru/fns/nk/30/" TargetMode="External"/><Relationship Id="rId106" Type="http://schemas.openxmlformats.org/officeDocument/2006/relationships/hyperlink" Target="http://nalog.garant.ru/fns/nk/25/" TargetMode="External"/><Relationship Id="rId114" Type="http://schemas.openxmlformats.org/officeDocument/2006/relationships/hyperlink" Target="http://nalog.garant.ru/fns/nk/25/" TargetMode="External"/><Relationship Id="rId10" Type="http://schemas.openxmlformats.org/officeDocument/2006/relationships/hyperlink" Target="http://nalog.garant.ru/fns/nk/40/" TargetMode="External"/><Relationship Id="rId31" Type="http://schemas.openxmlformats.org/officeDocument/2006/relationships/hyperlink" Target="http://nalog.garant.ru/fns/nk/39/" TargetMode="External"/><Relationship Id="rId44" Type="http://schemas.openxmlformats.org/officeDocument/2006/relationships/hyperlink" Target="http://nalog.garant.ru/fns/nk/47/" TargetMode="External"/><Relationship Id="rId52" Type="http://schemas.openxmlformats.org/officeDocument/2006/relationships/hyperlink" Target="http://nalog.garant.ru/fns/nk/40/" TargetMode="External"/><Relationship Id="rId60" Type="http://schemas.openxmlformats.org/officeDocument/2006/relationships/hyperlink" Target="http://nalog.garant.ru/fns/nk/39/" TargetMode="External"/><Relationship Id="rId65" Type="http://schemas.openxmlformats.org/officeDocument/2006/relationships/hyperlink" Target="http://nalog.garant.ru/fns/nk/39/" TargetMode="External"/><Relationship Id="rId73" Type="http://schemas.openxmlformats.org/officeDocument/2006/relationships/hyperlink" Target="http://pravo.gov.ru/proxy/ips/?docbody=&amp;nd=102301146&amp;intelsearch=402-%D4%C7+%EE%F2+06.12.2011" TargetMode="External"/><Relationship Id="rId78" Type="http://schemas.openxmlformats.org/officeDocument/2006/relationships/hyperlink" Target="http://nalog.garant.ru/fns/nk/40/" TargetMode="External"/><Relationship Id="rId81" Type="http://schemas.openxmlformats.org/officeDocument/2006/relationships/hyperlink" Target="http://nalog.garant.ru/fns/nk/41/" TargetMode="External"/><Relationship Id="rId86" Type="http://schemas.openxmlformats.org/officeDocument/2006/relationships/hyperlink" Target="http://nalog.garant.ru/fns/nk/39/" TargetMode="External"/><Relationship Id="rId94" Type="http://schemas.openxmlformats.org/officeDocument/2006/relationships/hyperlink" Target="http://nalog.garant.ru/fns/nk/40/" TargetMode="External"/><Relationship Id="rId99" Type="http://schemas.openxmlformats.org/officeDocument/2006/relationships/hyperlink" Target="http://nalog.garant.ru/fns/nk/25/" TargetMode="External"/><Relationship Id="rId101" Type="http://schemas.openxmlformats.org/officeDocument/2006/relationships/hyperlink" Target="http://nalog.garant.ru/fns/nk/25/" TargetMode="External"/><Relationship Id="rId4" Type="http://schemas.openxmlformats.org/officeDocument/2006/relationships/hyperlink" Target="https://www.nalog.ru/rn77/about_fts/docs/4104278/" TargetMode="External"/><Relationship Id="rId9" Type="http://schemas.openxmlformats.org/officeDocument/2006/relationships/hyperlink" Target="http://nalog.garant.ru/fns/nk/40/" TargetMode="External"/><Relationship Id="rId13" Type="http://schemas.openxmlformats.org/officeDocument/2006/relationships/hyperlink" Target="http://nalog.garant.ru/fns/nk/41/" TargetMode="External"/><Relationship Id="rId18" Type="http://schemas.openxmlformats.org/officeDocument/2006/relationships/hyperlink" Target="http://nalog.garant.ru/fns/nk/34/" TargetMode="External"/><Relationship Id="rId39" Type="http://schemas.openxmlformats.org/officeDocument/2006/relationships/hyperlink" Target="http://nalog.garant.ru/fns/nk/34/" TargetMode="External"/><Relationship Id="rId109" Type="http://schemas.openxmlformats.org/officeDocument/2006/relationships/hyperlink" Target="http://nalog.garant.ru/fns/nk/25/" TargetMode="External"/><Relationship Id="rId34" Type="http://schemas.openxmlformats.org/officeDocument/2006/relationships/hyperlink" Target="http://nalog.garant.ru/fns/nk/30/" TargetMode="External"/><Relationship Id="rId50" Type="http://schemas.openxmlformats.org/officeDocument/2006/relationships/hyperlink" Target="http://nalog.garant.ru/fns/nk/47/" TargetMode="External"/><Relationship Id="rId55" Type="http://schemas.openxmlformats.org/officeDocument/2006/relationships/hyperlink" Target="http://nalog.garant.ru/fns/nk/34/" TargetMode="External"/><Relationship Id="rId76" Type="http://schemas.openxmlformats.org/officeDocument/2006/relationships/hyperlink" Target="http://nalog.garant.ru/fns/nk/47/" TargetMode="External"/><Relationship Id="rId97" Type="http://schemas.openxmlformats.org/officeDocument/2006/relationships/hyperlink" Target="http://pravo.gov.ru/proxy/ips/?docbody=&amp;nd=102081364&amp;intelsearch=54-%D4%C7+%EE%F2+22.05.2003" TargetMode="External"/><Relationship Id="rId104" Type="http://schemas.openxmlformats.org/officeDocument/2006/relationships/hyperlink" Target="http://nalog.garant.ru/fns/nk/25/" TargetMode="External"/><Relationship Id="rId7" Type="http://schemas.openxmlformats.org/officeDocument/2006/relationships/hyperlink" Target="http://nalog.garant.ru/fns/nk/40/" TargetMode="External"/><Relationship Id="rId71" Type="http://schemas.openxmlformats.org/officeDocument/2006/relationships/hyperlink" Target="http://pravo.gov.ru/proxy/ips/?docbody=&amp;nd=102301146&amp;intelsearch=402-%D4%C7+%EE%F2+06.12.2011" TargetMode="External"/><Relationship Id="rId92" Type="http://schemas.openxmlformats.org/officeDocument/2006/relationships/hyperlink" Target="http://nalog.garant.ru/fns/nk/39/" TargetMode="External"/><Relationship Id="rId2" Type="http://schemas.openxmlformats.org/officeDocument/2006/relationships/hyperlink" Target="http://nalog.garant.ru/fns/nk/40/" TargetMode="External"/><Relationship Id="rId29" Type="http://schemas.openxmlformats.org/officeDocument/2006/relationships/hyperlink" Target="http://nalog.garant.ru/fns/nk/40/" TargetMode="External"/><Relationship Id="rId24" Type="http://schemas.openxmlformats.org/officeDocument/2006/relationships/hyperlink" Target="http://nalog.garant.ru/fns/nk/39/" TargetMode="External"/><Relationship Id="rId40" Type="http://schemas.openxmlformats.org/officeDocument/2006/relationships/hyperlink" Target="http://nalog.garant.ru/fns/nk/47/" TargetMode="External"/><Relationship Id="rId45" Type="http://schemas.openxmlformats.org/officeDocument/2006/relationships/hyperlink" Target="http://nalog.garant.ru/fns/nk/34/" TargetMode="External"/><Relationship Id="rId66" Type="http://schemas.openxmlformats.org/officeDocument/2006/relationships/hyperlink" Target="http://nalog.garant.ru/fns/nk/40/" TargetMode="External"/><Relationship Id="rId87" Type="http://schemas.openxmlformats.org/officeDocument/2006/relationships/hyperlink" Target="http://nalog.garant.ru/fns/nk/39/" TargetMode="External"/><Relationship Id="rId110" Type="http://schemas.openxmlformats.org/officeDocument/2006/relationships/hyperlink" Target="http://nalog.garant.ru/fns/nk/25/" TargetMode="External"/><Relationship Id="rId115" Type="http://schemas.openxmlformats.org/officeDocument/2006/relationships/printerSettings" Target="../printerSettings/printerSettings4.bin"/><Relationship Id="rId61" Type="http://schemas.openxmlformats.org/officeDocument/2006/relationships/hyperlink" Target="http://nalog.garant.ru/fns/nk/47/" TargetMode="External"/><Relationship Id="rId82" Type="http://schemas.openxmlformats.org/officeDocument/2006/relationships/hyperlink" Target="http://nalog.garant.ru/fns/nk/40/" TargetMode="External"/><Relationship Id="rId19" Type="http://schemas.openxmlformats.org/officeDocument/2006/relationships/hyperlink" Target="http://nalog.garant.ru/fns/nk/47/" TargetMode="External"/><Relationship Id="rId14" Type="http://schemas.openxmlformats.org/officeDocument/2006/relationships/hyperlink" Target="http://nalog.garant.ru/fns/nk/41/" TargetMode="External"/><Relationship Id="rId30" Type="http://schemas.openxmlformats.org/officeDocument/2006/relationships/hyperlink" Target="http://nalog.garant.ru/fns/nk/41/" TargetMode="External"/><Relationship Id="rId35" Type="http://schemas.openxmlformats.org/officeDocument/2006/relationships/hyperlink" Target="http://nalog.garant.ru/fns/nk/40/" TargetMode="External"/><Relationship Id="rId56" Type="http://schemas.openxmlformats.org/officeDocument/2006/relationships/hyperlink" Target="http://nalog.garant.ru/fns/nk/47/" TargetMode="External"/><Relationship Id="rId77" Type="http://schemas.openxmlformats.org/officeDocument/2006/relationships/hyperlink" Target="http://nalog.garant.ru/fns/nk/30/" TargetMode="External"/><Relationship Id="rId100" Type="http://schemas.openxmlformats.org/officeDocument/2006/relationships/hyperlink" Target="http://nalog.garant.ru/fns/nk/25/" TargetMode="External"/><Relationship Id="rId105" Type="http://schemas.openxmlformats.org/officeDocument/2006/relationships/hyperlink" Target="http://nalog.garant.ru/fns/nk/25/" TargetMode="External"/><Relationship Id="rId8" Type="http://schemas.openxmlformats.org/officeDocument/2006/relationships/hyperlink" Target="http://nalog.garant.ru/fns/nk/40/" TargetMode="External"/><Relationship Id="rId51" Type="http://schemas.openxmlformats.org/officeDocument/2006/relationships/hyperlink" Target="http://nalog.garant.ru/fns/nk/30/" TargetMode="External"/><Relationship Id="rId72" Type="http://schemas.openxmlformats.org/officeDocument/2006/relationships/hyperlink" Target="http://pravo.gov.ru/proxy/ips/?docbody=&amp;nd=102301146&amp;intelsearch=402-%D4%C7+%EE%F2+06.12.2011" TargetMode="External"/><Relationship Id="rId93" Type="http://schemas.openxmlformats.org/officeDocument/2006/relationships/hyperlink" Target="http://nalog.garant.ru/fns/nk/39/" TargetMode="External"/><Relationship Id="rId98" Type="http://schemas.openxmlformats.org/officeDocument/2006/relationships/hyperlink" Target="http://pravo.gov.ru/proxy/ips/?docbody=&amp;nd=102081364&amp;intelsearch=54-%D4%C7+%EE%F2+22.05.2003" TargetMode="External"/><Relationship Id="rId3" Type="http://schemas.openxmlformats.org/officeDocument/2006/relationships/hyperlink" Target="https://www.nalog.ru/rn77/about_fts/docs/3993746/" TargetMode="External"/><Relationship Id="rId25" Type="http://schemas.openxmlformats.org/officeDocument/2006/relationships/hyperlink" Target="http://nalog.garant.ru/fns/nk/34/" TargetMode="External"/><Relationship Id="rId46" Type="http://schemas.openxmlformats.org/officeDocument/2006/relationships/hyperlink" Target="http://nalog.garant.ru/fns/nk/47/" TargetMode="External"/><Relationship Id="rId67" Type="http://schemas.openxmlformats.org/officeDocument/2006/relationships/hyperlink" Target="http://base.consultant.ru/cons/cgi/online.cgi?req=doc;base=LAW;n=139737" TargetMode="External"/><Relationship Id="rId20" Type="http://schemas.openxmlformats.org/officeDocument/2006/relationships/hyperlink" Target="http://nalog.garant.ru/fns/nk/30/" TargetMode="External"/><Relationship Id="rId41" Type="http://schemas.openxmlformats.org/officeDocument/2006/relationships/hyperlink" Target="http://nalog.garant.ru/fns/nk/40/" TargetMode="External"/><Relationship Id="rId62" Type="http://schemas.openxmlformats.org/officeDocument/2006/relationships/hyperlink" Target="http://nalog.garant.ru/fns/nk/30/" TargetMode="External"/><Relationship Id="rId83" Type="http://schemas.openxmlformats.org/officeDocument/2006/relationships/hyperlink" Target="http://nalog.garant.ru/fns/nk/40/" TargetMode="External"/><Relationship Id="rId88" Type="http://schemas.openxmlformats.org/officeDocument/2006/relationships/hyperlink" Target="http://nalog.garant.ru/fns/nk/40/" TargetMode="External"/><Relationship Id="rId111" Type="http://schemas.openxmlformats.org/officeDocument/2006/relationships/hyperlink" Target="http://nalog.garant.ru/fns/nk/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N50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ColWidth="8.85546875" defaultRowHeight="15" x14ac:dyDescent="0.25"/>
  <cols>
    <col min="1" max="1" width="12.28515625" style="28" bestFit="1" customWidth="1"/>
    <col min="2" max="2" width="9.7109375" style="28" bestFit="1" customWidth="1"/>
    <col min="3" max="3" width="46.42578125" style="28" customWidth="1"/>
    <col min="4" max="4" width="13.28515625" style="28" bestFit="1" customWidth="1"/>
    <col min="5" max="5" width="12" style="28" customWidth="1"/>
    <col min="6" max="6" width="13" style="28" customWidth="1"/>
    <col min="7" max="7" width="12.5703125" style="28" customWidth="1"/>
    <col min="8" max="9" width="12.140625" style="28" bestFit="1" customWidth="1"/>
    <col min="10" max="10" width="13.5703125" style="28" customWidth="1"/>
    <col min="11" max="11" width="12.28515625" style="28" bestFit="1" customWidth="1"/>
    <col min="12" max="12" width="14.28515625" style="28" customWidth="1"/>
    <col min="13" max="13" width="12.7109375" style="28" customWidth="1"/>
    <col min="14" max="16384" width="8.85546875" style="28"/>
  </cols>
  <sheetData>
    <row r="1" spans="1:14" ht="21" x14ac:dyDescent="0.35">
      <c r="B1" s="28" t="s">
        <v>462</v>
      </c>
      <c r="C1" s="35" t="s">
        <v>463</v>
      </c>
      <c r="E1" s="117" t="s">
        <v>422</v>
      </c>
      <c r="F1" s="117"/>
      <c r="G1" s="117"/>
      <c r="H1" s="117"/>
      <c r="I1" s="117"/>
      <c r="J1" s="117"/>
      <c r="K1" s="117"/>
      <c r="L1" s="29"/>
    </row>
    <row r="2" spans="1:14" x14ac:dyDescent="0.25">
      <c r="A2" s="30"/>
      <c r="C2" s="31"/>
      <c r="D2" s="31"/>
    </row>
    <row r="3" spans="1:14" ht="14.45" customHeight="1" x14ac:dyDescent="0.25">
      <c r="A3" s="30" t="s">
        <v>404</v>
      </c>
      <c r="B3" s="128" t="s">
        <v>414</v>
      </c>
      <c r="C3" s="128"/>
      <c r="D3" s="128"/>
      <c r="F3" s="125" t="s">
        <v>427</v>
      </c>
      <c r="G3" s="125"/>
      <c r="H3" s="125"/>
      <c r="I3" s="125"/>
      <c r="J3" s="125"/>
      <c r="L3" s="28" t="s">
        <v>420</v>
      </c>
    </row>
    <row r="4" spans="1:14" x14ac:dyDescent="0.25">
      <c r="B4" s="127" t="s">
        <v>405</v>
      </c>
      <c r="C4" s="127"/>
      <c r="D4" s="127"/>
      <c r="F4" s="125"/>
      <c r="G4" s="125"/>
      <c r="H4" s="125"/>
      <c r="I4" s="125"/>
      <c r="J4" s="125"/>
    </row>
    <row r="5" spans="1:14" x14ac:dyDescent="0.25">
      <c r="B5" s="127" t="s">
        <v>406</v>
      </c>
      <c r="C5" s="127"/>
      <c r="D5" s="127"/>
      <c r="F5" s="28" t="s">
        <v>464</v>
      </c>
      <c r="H5" s="35" t="s">
        <v>465</v>
      </c>
    </row>
    <row r="7" spans="1:14" x14ac:dyDescent="0.25">
      <c r="C7" s="28" t="s">
        <v>242</v>
      </c>
      <c r="D7" s="32" t="s">
        <v>425</v>
      </c>
      <c r="E7" s="33"/>
    </row>
    <row r="8" spans="1:14" ht="15.75" x14ac:dyDescent="0.25">
      <c r="C8" s="95" t="s">
        <v>421</v>
      </c>
      <c r="D8" s="34">
        <v>100000</v>
      </c>
      <c r="E8" s="33"/>
      <c r="H8" s="125" t="s">
        <v>240</v>
      </c>
      <c r="I8" s="125"/>
      <c r="J8" s="126"/>
      <c r="K8" s="116">
        <f>IFERROR(IF(D7="Месяц",INDEX('Расчет базовой доходности ЕНВД'!$E$9:$E$30,(MATCH(1,'Расчет базовой доходности ЕНВД'!$G$9:$G$30,0))),INDEX('Расчет базовой доходности ЕНВД'!$F$9:$F$30,(MATCH(1,'Расчет базовой доходности ЕНВД'!$G$9:$G$30,0)))),0)</f>
        <v>14362.5</v>
      </c>
      <c r="L8" s="35" t="s">
        <v>296</v>
      </c>
    </row>
    <row r="9" spans="1:14" x14ac:dyDescent="0.25">
      <c r="C9" s="64" t="s">
        <v>412</v>
      </c>
      <c r="E9" s="33"/>
      <c r="H9" s="36"/>
      <c r="I9" s="36"/>
      <c r="J9" s="37"/>
      <c r="K9" s="37"/>
      <c r="L9" s="37"/>
    </row>
    <row r="10" spans="1:14" ht="25.9" customHeight="1" x14ac:dyDescent="0.25">
      <c r="C10" s="28" t="s">
        <v>413</v>
      </c>
      <c r="D10" s="115">
        <v>50000</v>
      </c>
      <c r="E10" s="33"/>
      <c r="L10" s="33" t="s">
        <v>417</v>
      </c>
      <c r="M10" s="33"/>
      <c r="N10" s="33"/>
    </row>
    <row r="11" spans="1:14" ht="30" x14ac:dyDescent="0.25">
      <c r="C11" s="28" t="s">
        <v>415</v>
      </c>
      <c r="D11" s="38">
        <f>F11+E38</f>
        <v>22600</v>
      </c>
      <c r="E11" s="33" t="s">
        <v>423</v>
      </c>
      <c r="F11" s="15">
        <v>20000</v>
      </c>
      <c r="H11" s="125" t="s">
        <v>401</v>
      </c>
      <c r="I11" s="125"/>
      <c r="J11" s="126"/>
      <c r="K11" s="34">
        <v>30000</v>
      </c>
      <c r="L11" s="35" t="s">
        <v>238</v>
      </c>
    </row>
    <row r="12" spans="1:14" ht="15.75" x14ac:dyDescent="0.25">
      <c r="C12" s="95" t="s">
        <v>237</v>
      </c>
      <c r="D12" s="38">
        <f>SUM(D10:D11)</f>
        <v>72600</v>
      </c>
      <c r="E12" s="33"/>
      <c r="H12" s="36"/>
      <c r="I12" s="36"/>
      <c r="J12" s="37"/>
      <c r="K12" s="37"/>
      <c r="L12" s="37"/>
    </row>
    <row r="13" spans="1:14" x14ac:dyDescent="0.25">
      <c r="C13" s="39" t="s">
        <v>408</v>
      </c>
      <c r="D13" s="40">
        <f>D8*20%</f>
        <v>20000</v>
      </c>
      <c r="E13" s="104" t="s">
        <v>426</v>
      </c>
      <c r="H13" s="36"/>
      <c r="I13" s="36"/>
      <c r="J13" s="37"/>
      <c r="K13" s="37"/>
      <c r="M13" s="37"/>
    </row>
    <row r="16" spans="1:14" x14ac:dyDescent="0.25">
      <c r="D16" s="120" t="s">
        <v>298</v>
      </c>
      <c r="E16" s="121"/>
      <c r="F16" s="121"/>
      <c r="G16" s="122"/>
      <c r="H16" s="123" t="s">
        <v>298</v>
      </c>
      <c r="I16" s="124"/>
      <c r="J16" s="42"/>
    </row>
    <row r="17" spans="3:12" thickBot="1" x14ac:dyDescent="0.35"/>
    <row r="18" spans="3:12" ht="30.75" customHeight="1" thickBot="1" x14ac:dyDescent="0.3">
      <c r="D18" s="129" t="s">
        <v>234</v>
      </c>
      <c r="E18" s="119"/>
      <c r="F18" s="118" t="s">
        <v>233</v>
      </c>
      <c r="G18" s="119"/>
      <c r="H18" s="118" t="s">
        <v>1</v>
      </c>
      <c r="I18" s="119"/>
      <c r="J18" s="118" t="s">
        <v>3</v>
      </c>
      <c r="K18" s="119" t="s">
        <v>3</v>
      </c>
    </row>
    <row r="19" spans="3:12" x14ac:dyDescent="0.25">
      <c r="C19" s="71" t="s">
        <v>67</v>
      </c>
      <c r="D19" s="106">
        <f>D8</f>
        <v>100000</v>
      </c>
      <c r="E19" s="87"/>
      <c r="F19" s="107">
        <f>D8-D12</f>
        <v>27400</v>
      </c>
      <c r="G19" s="87"/>
      <c r="H19" s="106">
        <f>K8</f>
        <v>14362.5</v>
      </c>
      <c r="I19" s="89"/>
      <c r="J19" s="108">
        <f>K22/8%</f>
        <v>31250</v>
      </c>
      <c r="K19" s="87"/>
    </row>
    <row r="20" spans="3:12" ht="15.75" thickBot="1" x14ac:dyDescent="0.3">
      <c r="C20" s="43"/>
      <c r="D20" s="46"/>
      <c r="E20" s="45"/>
      <c r="F20" s="65"/>
      <c r="G20" s="45"/>
      <c r="H20" s="46"/>
      <c r="I20" s="72"/>
      <c r="J20" s="46"/>
      <c r="K20" s="45"/>
    </row>
    <row r="21" spans="3:12" x14ac:dyDescent="0.25">
      <c r="C21" s="47" t="str">
        <f>CONCATENATE("К уплате"," ","за"," ",D7)</f>
        <v>К уплате за Месяц</v>
      </c>
      <c r="D21" s="48" t="s">
        <v>235</v>
      </c>
      <c r="E21" s="49" t="s">
        <v>236</v>
      </c>
      <c r="F21" s="66" t="s">
        <v>235</v>
      </c>
      <c r="G21" s="49" t="s">
        <v>236</v>
      </c>
      <c r="H21" s="48" t="s">
        <v>235</v>
      </c>
      <c r="I21" s="41" t="s">
        <v>236</v>
      </c>
      <c r="J21" s="48"/>
      <c r="K21" s="49" t="s">
        <v>236</v>
      </c>
    </row>
    <row r="22" spans="3:12" x14ac:dyDescent="0.25">
      <c r="C22" s="50" t="s">
        <v>418</v>
      </c>
      <c r="D22" s="51"/>
      <c r="E22" s="52">
        <f>E33</f>
        <v>6000</v>
      </c>
      <c r="F22" s="67"/>
      <c r="G22" s="52">
        <f>G33</f>
        <v>4110</v>
      </c>
      <c r="H22" s="51"/>
      <c r="I22" s="73">
        <f>I35</f>
        <v>2154.375</v>
      </c>
      <c r="J22" s="78"/>
      <c r="K22" s="52">
        <f>IF(D7="Год",K11,K11/12)</f>
        <v>2500</v>
      </c>
      <c r="L22" s="105"/>
    </row>
    <row r="23" spans="3:12" x14ac:dyDescent="0.25">
      <c r="C23" s="50" t="s">
        <v>239</v>
      </c>
      <c r="D23" s="51"/>
      <c r="E23" s="52">
        <f>IF($F$11=0,IF(E27&gt;E22,E22,E27),IF(E27&gt;(E22/2),E22/2,E27))</f>
        <v>3000</v>
      </c>
      <c r="F23" s="67"/>
      <c r="G23" s="53"/>
      <c r="H23" s="51"/>
      <c r="I23" s="73">
        <f>IF($F$11=0,IF(I27&gt;I22,I22,I27),IF(I27&gt;(I22/2),I22/2,I27))</f>
        <v>1077.1875</v>
      </c>
      <c r="J23" s="78"/>
      <c r="K23" s="53"/>
    </row>
    <row r="24" spans="3:12" x14ac:dyDescent="0.25">
      <c r="C24" s="54"/>
      <c r="D24" s="46"/>
      <c r="E24" s="45"/>
      <c r="F24" s="65"/>
      <c r="G24" s="45"/>
      <c r="H24" s="46"/>
      <c r="I24" s="72"/>
      <c r="J24" s="46"/>
      <c r="K24" s="45"/>
    </row>
    <row r="25" spans="3:12" x14ac:dyDescent="0.25">
      <c r="C25" s="54" t="s">
        <v>419</v>
      </c>
      <c r="D25" s="55"/>
      <c r="E25" s="56">
        <f>E22-E23</f>
        <v>3000</v>
      </c>
      <c r="F25" s="68"/>
      <c r="G25" s="56">
        <f>IF(G33&gt;G34,G22-G23,G34)</f>
        <v>4110</v>
      </c>
      <c r="H25" s="55"/>
      <c r="I25" s="74">
        <f>I22-I23</f>
        <v>1077.1875</v>
      </c>
      <c r="J25" s="79"/>
      <c r="K25" s="56">
        <f>K22-K23</f>
        <v>2500</v>
      </c>
    </row>
    <row r="26" spans="3:12" x14ac:dyDescent="0.25">
      <c r="C26" s="50" t="s">
        <v>416</v>
      </c>
      <c r="D26" s="51"/>
      <c r="E26" s="52">
        <f>E38</f>
        <v>2600</v>
      </c>
      <c r="F26" s="67"/>
      <c r="G26" s="52">
        <f>G38</f>
        <v>2600</v>
      </c>
      <c r="H26" s="51"/>
      <c r="I26" s="73">
        <f>I38</f>
        <v>2600</v>
      </c>
      <c r="J26" s="78"/>
      <c r="K26" s="52">
        <f>K38</f>
        <v>2600</v>
      </c>
    </row>
    <row r="27" spans="3:12" x14ac:dyDescent="0.25">
      <c r="C27" s="50" t="s">
        <v>409</v>
      </c>
      <c r="D27" s="51"/>
      <c r="E27" s="52">
        <f>SUM(E44:E45)+SUM(E48:E50)</f>
        <v>9341.4133333333339</v>
      </c>
      <c r="F27" s="67"/>
      <c r="G27" s="52">
        <f>SUM(G44:G45)+SUM(G48:G50)</f>
        <v>9341.4133333333339</v>
      </c>
      <c r="H27" s="51"/>
      <c r="I27" s="73">
        <f>SUM(I44:I45)+SUM(I48:I50)</f>
        <v>9341.4133333333339</v>
      </c>
      <c r="J27" s="78"/>
      <c r="K27" s="52">
        <f>SUM(K44:K45)+SUM(K48:K50)</f>
        <v>9341.4133333333339</v>
      </c>
    </row>
    <row r="28" spans="3:12" x14ac:dyDescent="0.25">
      <c r="C28" s="54" t="s">
        <v>410</v>
      </c>
      <c r="D28" s="55"/>
      <c r="E28" s="96">
        <f>SUM(E25:E27)</f>
        <v>14941.413333333334</v>
      </c>
      <c r="F28" s="68"/>
      <c r="G28" s="96">
        <f>SUM(G25:G27)</f>
        <v>16051.413333333334</v>
      </c>
      <c r="H28" s="55"/>
      <c r="I28" s="97">
        <f>SUM(I25:I27)</f>
        <v>13018.600833333334</v>
      </c>
      <c r="J28" s="98"/>
      <c r="K28" s="96">
        <f>SUM(K25:K27)</f>
        <v>14441.413333333334</v>
      </c>
    </row>
    <row r="29" spans="3:12" ht="14.45" x14ac:dyDescent="0.3">
      <c r="C29" s="54"/>
      <c r="D29" s="99"/>
      <c r="E29" s="100"/>
      <c r="F29" s="101"/>
      <c r="G29" s="100"/>
      <c r="H29" s="99"/>
      <c r="I29" s="102"/>
      <c r="J29" s="103"/>
      <c r="K29" s="100"/>
    </row>
    <row r="30" spans="3:12" x14ac:dyDescent="0.25">
      <c r="C30" s="109" t="s">
        <v>424</v>
      </c>
      <c r="D30" s="110"/>
      <c r="E30" s="111">
        <f>$D$8-$D$11-E28</f>
        <v>62458.58666666667</v>
      </c>
      <c r="F30" s="112"/>
      <c r="G30" s="111">
        <f>$D$8-$D$11-G28</f>
        <v>61348.58666666667</v>
      </c>
      <c r="H30" s="110"/>
      <c r="I30" s="111">
        <f>$D$8-$D$11-I28</f>
        <v>64381.39916666667</v>
      </c>
      <c r="J30" s="113"/>
      <c r="K30" s="111">
        <f>$D$8-$D$11-K28</f>
        <v>62958.58666666667</v>
      </c>
    </row>
    <row r="31" spans="3:12" ht="14.45" x14ac:dyDescent="0.3">
      <c r="C31" s="57"/>
      <c r="D31" s="82"/>
      <c r="E31" s="83"/>
      <c r="F31" s="84"/>
      <c r="G31" s="83"/>
      <c r="H31" s="82"/>
      <c r="I31" s="85"/>
      <c r="J31" s="82"/>
      <c r="K31" s="83"/>
    </row>
    <row r="32" spans="3:12" x14ac:dyDescent="0.25">
      <c r="C32" s="90" t="s">
        <v>9</v>
      </c>
      <c r="D32" s="46"/>
      <c r="E32" s="45"/>
      <c r="F32" s="65"/>
      <c r="G32" s="45"/>
      <c r="H32" s="46"/>
      <c r="I32" s="72"/>
      <c r="J32" s="46"/>
      <c r="K32" s="45"/>
    </row>
    <row r="33" spans="1:11" x14ac:dyDescent="0.25">
      <c r="C33" s="91" t="s">
        <v>4</v>
      </c>
      <c r="D33" s="173">
        <v>0.06</v>
      </c>
      <c r="E33" s="59">
        <f>D8*$D$33</f>
        <v>6000</v>
      </c>
      <c r="F33" s="69">
        <v>0.15</v>
      </c>
      <c r="G33" s="59">
        <f>($D$8-$D$12)*$F$33</f>
        <v>4110</v>
      </c>
      <c r="H33" s="46"/>
      <c r="I33" s="72"/>
      <c r="J33" s="46"/>
      <c r="K33" s="45"/>
    </row>
    <row r="34" spans="1:11" x14ac:dyDescent="0.25">
      <c r="C34" s="92" t="s">
        <v>407</v>
      </c>
      <c r="D34" s="46"/>
      <c r="E34" s="45"/>
      <c r="F34" s="69">
        <v>0.01</v>
      </c>
      <c r="G34" s="59">
        <f>($D$8)*$F$34</f>
        <v>1000</v>
      </c>
      <c r="H34" s="60" t="str">
        <f>IF(G34&gt;G33,"&lt;-платится минимальный налог","")</f>
        <v/>
      </c>
      <c r="I34" s="72"/>
      <c r="J34" s="46"/>
      <c r="K34" s="45"/>
    </row>
    <row r="35" spans="1:11" x14ac:dyDescent="0.25">
      <c r="C35" s="89" t="s">
        <v>411</v>
      </c>
      <c r="D35" s="46"/>
      <c r="E35" s="45"/>
      <c r="F35" s="65"/>
      <c r="G35" s="45"/>
      <c r="H35" s="58">
        <v>0.15</v>
      </c>
      <c r="I35" s="75">
        <f>K8*$H$35</f>
        <v>2154.375</v>
      </c>
      <c r="J35" s="80"/>
      <c r="K35" s="45"/>
    </row>
    <row r="36" spans="1:11" x14ac:dyDescent="0.25">
      <c r="D36" s="86"/>
      <c r="E36" s="87"/>
      <c r="F36" s="88"/>
      <c r="G36" s="87"/>
      <c r="H36" s="86"/>
      <c r="I36" s="89"/>
      <c r="J36" s="86"/>
      <c r="K36" s="87"/>
    </row>
    <row r="37" spans="1:11" x14ac:dyDescent="0.25">
      <c r="D37" s="46"/>
      <c r="E37" s="45"/>
      <c r="F37" s="65"/>
      <c r="G37" s="45"/>
      <c r="H37" s="46"/>
      <c r="I37" s="72"/>
      <c r="J37" s="46"/>
      <c r="K37" s="45"/>
    </row>
    <row r="38" spans="1:11" x14ac:dyDescent="0.25">
      <c r="C38" s="72" t="s">
        <v>416</v>
      </c>
      <c r="D38" s="173">
        <v>0.13</v>
      </c>
      <c r="E38" s="59">
        <f>$F$11*$D$38</f>
        <v>2600</v>
      </c>
      <c r="F38" s="69"/>
      <c r="G38" s="59">
        <f>$F$11*$D$38</f>
        <v>2600</v>
      </c>
      <c r="H38" s="58"/>
      <c r="I38" s="59">
        <f>$F$11*$D$38</f>
        <v>2600</v>
      </c>
      <c r="J38" s="44"/>
      <c r="K38" s="59">
        <f>$F$11*$D$38</f>
        <v>2600</v>
      </c>
    </row>
    <row r="39" spans="1:11" ht="14.45" x14ac:dyDescent="0.3">
      <c r="D39" s="46"/>
      <c r="E39" s="45"/>
      <c r="F39" s="65"/>
      <c r="G39" s="45"/>
      <c r="H39" s="46"/>
      <c r="I39" s="72"/>
      <c r="J39" s="46"/>
      <c r="K39" s="45"/>
    </row>
    <row r="40" spans="1:11" ht="18.75" x14ac:dyDescent="0.3">
      <c r="C40" s="93" t="s">
        <v>409</v>
      </c>
      <c r="D40" s="46"/>
      <c r="E40" s="45"/>
      <c r="F40" s="65"/>
      <c r="G40" s="45"/>
      <c r="H40" s="46"/>
      <c r="I40" s="72"/>
      <c r="J40" s="46"/>
      <c r="K40" s="45"/>
    </row>
    <row r="41" spans="1:11" x14ac:dyDescent="0.25">
      <c r="C41" s="94" t="s">
        <v>400</v>
      </c>
      <c r="D41" s="46"/>
      <c r="E41" s="45"/>
      <c r="F41" s="65"/>
      <c r="G41" s="45"/>
      <c r="H41" s="46"/>
      <c r="I41" s="72"/>
      <c r="J41" s="46"/>
      <c r="K41" s="45"/>
    </row>
    <row r="42" spans="1:11" hidden="1" x14ac:dyDescent="0.25">
      <c r="C42" s="91" t="s">
        <v>402</v>
      </c>
      <c r="D42" s="46"/>
      <c r="E42" s="59">
        <f>8*$B$45*$D$44*12</f>
        <v>281548.80000000005</v>
      </c>
      <c r="F42" s="65"/>
      <c r="G42" s="59">
        <f>E42</f>
        <v>281548.80000000005</v>
      </c>
      <c r="H42" s="46"/>
      <c r="I42" s="76">
        <f>G42</f>
        <v>281548.80000000005</v>
      </c>
      <c r="J42" s="46"/>
      <c r="K42" s="59">
        <f>I42</f>
        <v>281548.80000000005</v>
      </c>
    </row>
    <row r="43" spans="1:11" hidden="1" x14ac:dyDescent="0.25">
      <c r="C43" s="91" t="s">
        <v>403</v>
      </c>
      <c r="D43" s="46"/>
      <c r="E43" s="61">
        <f>IF($D$7="Год",IF($D$8&gt;300000,$B$45*12*$D$44+($D$8-300000)*1%,$B$45*12*$D$44),IF($D$8&gt;(300000/12),$B$45*$D$44+($D$8-300000)/12*1%,$B$45*$D$44))</f>
        <v>2766.1333333333337</v>
      </c>
      <c r="F43" s="65"/>
      <c r="G43" s="61">
        <f>IF($D$7="Год",IF($D$8&gt;300000,$B$45*12*$D$44+($D$8-300000)*1%,$B$45*12*$D$44),IF($D$8&gt;(300000/12),$B$45*$D$44+($D$8-300000)/12*1%,$B$45*$D$44))</f>
        <v>2766.1333333333337</v>
      </c>
      <c r="H43" s="46"/>
      <c r="I43" s="61">
        <f>IF($D$7="Год",IF($D$8&gt;300000,$B$45*12*$D$44+($D$8-300000)*1%,$B$45*12*$D$44),IF($D$8&gt;(300000/12),$B$45*$D$44+($D$8-300000)/12*1%,$B$45*$D$44))</f>
        <v>2766.1333333333337</v>
      </c>
      <c r="J43" s="46"/>
      <c r="K43" s="61">
        <f>IF($D$7="Год",IF($D$8&gt;300000,$B$45*12*$D$44+($D$8-300000)*1%,$B$45*12*$D$44),IF($D$8&gt;(300000/12),$B$45*$D$44+($D$8-300000)/12*1%,$B$45*$D$44))</f>
        <v>2766.1333333333337</v>
      </c>
    </row>
    <row r="44" spans="1:11" x14ac:dyDescent="0.25">
      <c r="C44" s="91" t="s">
        <v>297</v>
      </c>
      <c r="D44" s="173">
        <v>0.26</v>
      </c>
      <c r="E44" s="61">
        <f>IF($E$43&lt;$E$42,$E$43,$E$42)</f>
        <v>2766.1333333333337</v>
      </c>
      <c r="F44" s="65"/>
      <c r="G44" s="61">
        <f>IF($G$43&lt;$G$42,$G$43,$G$42)</f>
        <v>2766.1333333333337</v>
      </c>
      <c r="H44" s="46"/>
      <c r="I44" s="75">
        <f>IF($I$43&lt;$I$42,$I$43,$I$42)</f>
        <v>2766.1333333333337</v>
      </c>
      <c r="J44" s="80"/>
      <c r="K44" s="61">
        <f>IF($K$43&lt;$K$42,$K$43,$K$42)</f>
        <v>2766.1333333333337</v>
      </c>
    </row>
    <row r="45" spans="1:11" x14ac:dyDescent="0.25">
      <c r="A45" s="35" t="s">
        <v>302</v>
      </c>
      <c r="B45" s="172">
        <v>11280</v>
      </c>
      <c r="C45" s="89" t="s">
        <v>300</v>
      </c>
      <c r="D45" s="173">
        <v>5.0999999999999997E-2</v>
      </c>
      <c r="E45" s="61">
        <f>IF($D$7="Месяц",$B$45*$D45,$B$45*$D45*12)</f>
        <v>575.28</v>
      </c>
      <c r="F45" s="65"/>
      <c r="G45" s="61">
        <f>IF($D$7="Месяц",$B$45*$D45,$B$45*$D45*12)</f>
        <v>575.28</v>
      </c>
      <c r="H45" s="46"/>
      <c r="I45" s="75">
        <f>IF($D$7="Месяц",$B$45*$D45,$B$45*$D45*12)</f>
        <v>575.28</v>
      </c>
      <c r="J45" s="80"/>
      <c r="K45" s="61">
        <f>IF($D$7="Месяц",$B$45*$D45,$B$45*$D45*12)</f>
        <v>575.28</v>
      </c>
    </row>
    <row r="46" spans="1:11" ht="14.45" x14ac:dyDescent="0.3">
      <c r="A46" s="35"/>
      <c r="C46" s="91"/>
      <c r="D46" s="46"/>
      <c r="E46" s="45"/>
      <c r="F46" s="65"/>
      <c r="G46" s="45"/>
      <c r="H46" s="46"/>
      <c r="I46" s="72"/>
      <c r="J46" s="46"/>
      <c r="K46" s="45"/>
    </row>
    <row r="47" spans="1:11" x14ac:dyDescent="0.25">
      <c r="C47" s="94" t="s">
        <v>399</v>
      </c>
      <c r="D47" s="46"/>
      <c r="E47" s="45"/>
      <c r="F47" s="65"/>
      <c r="G47" s="45"/>
      <c r="H47" s="46"/>
      <c r="I47" s="72"/>
      <c r="J47" s="46"/>
      <c r="K47" s="45"/>
    </row>
    <row r="48" spans="1:11" x14ac:dyDescent="0.25">
      <c r="C48" s="91" t="s">
        <v>297</v>
      </c>
      <c r="D48" s="173">
        <v>0.22</v>
      </c>
      <c r="E48" s="61">
        <f>IF($D$7="Месяц",$F$11*$D48,$F$11*$D48)</f>
        <v>4400</v>
      </c>
      <c r="F48" s="65"/>
      <c r="G48" s="61">
        <f>IF($D$7="Месяц",$F$11*$D48,$F$11*$D48)</f>
        <v>4400</v>
      </c>
      <c r="H48" s="46"/>
      <c r="I48" s="75">
        <f>IF($D$7="Месяц",$F$11*$D48,$F$11*$D48)</f>
        <v>4400</v>
      </c>
      <c r="J48" s="80"/>
      <c r="K48" s="61">
        <f>IF($D$7="Месяц",$F$11*$D48,$F$11*$D48)</f>
        <v>4400</v>
      </c>
    </row>
    <row r="49" spans="3:11" x14ac:dyDescent="0.25">
      <c r="C49" s="91" t="s">
        <v>300</v>
      </c>
      <c r="D49" s="173">
        <v>5.0999999999999997E-2</v>
      </c>
      <c r="E49" s="61">
        <f t="shared" ref="E49:K50" si="0">IF($D$7="Месяц",$F$11*$D49,$F$11*$D49)</f>
        <v>1019.9999999999999</v>
      </c>
      <c r="F49" s="65"/>
      <c r="G49" s="61">
        <f t="shared" si="0"/>
        <v>1019.9999999999999</v>
      </c>
      <c r="H49" s="46"/>
      <c r="I49" s="75">
        <f t="shared" si="0"/>
        <v>1019.9999999999999</v>
      </c>
      <c r="J49" s="80"/>
      <c r="K49" s="61">
        <f t="shared" si="0"/>
        <v>1019.9999999999999</v>
      </c>
    </row>
    <row r="50" spans="3:11" ht="15.75" thickBot="1" x14ac:dyDescent="0.3">
      <c r="C50" s="89" t="s">
        <v>301</v>
      </c>
      <c r="D50" s="174">
        <v>2.9000000000000001E-2</v>
      </c>
      <c r="E50" s="62">
        <f t="shared" si="0"/>
        <v>580</v>
      </c>
      <c r="F50" s="70"/>
      <c r="G50" s="62">
        <f t="shared" si="0"/>
        <v>580</v>
      </c>
      <c r="H50" s="63"/>
      <c r="I50" s="77">
        <f t="shared" si="0"/>
        <v>580</v>
      </c>
      <c r="J50" s="81"/>
      <c r="K50" s="62">
        <f t="shared" si="0"/>
        <v>580</v>
      </c>
    </row>
  </sheetData>
  <sheetProtection password="B742" sheet="1" objects="1" scenarios="1"/>
  <mergeCells count="13">
    <mergeCell ref="E1:K1"/>
    <mergeCell ref="J18:K18"/>
    <mergeCell ref="D16:G16"/>
    <mergeCell ref="H16:I16"/>
    <mergeCell ref="H8:J8"/>
    <mergeCell ref="H11:J11"/>
    <mergeCell ref="B5:D5"/>
    <mergeCell ref="B3:D3"/>
    <mergeCell ref="B4:D4"/>
    <mergeCell ref="F3:J4"/>
    <mergeCell ref="H18:I18"/>
    <mergeCell ref="F18:G18"/>
    <mergeCell ref="D18:E18"/>
  </mergeCells>
  <conditionalFormatting sqref="G25 E25 I25:K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errorTitle="Неправильный период" error="Нажмите Отмена и выберите значение из списка." sqref="D7">
      <formula1>"Месяц, Год"</formula1>
    </dataValidation>
  </dataValidations>
  <hyperlinks>
    <hyperlink ref="L11" r:id="rId1"/>
    <hyperlink ref="L8" location="'Расчет базовой доходности ЕНВД'!A1" display="Расчет"/>
    <hyperlink ref="A45" location="МРОТ!C8" display="МРОТ"/>
    <hyperlink ref="C19" location="'Сравнение налоговых режимов'!B38" display="Налоговая база"/>
    <hyperlink ref="C1" r:id="rId2"/>
    <hyperlink ref="H5" r:id="rId3"/>
  </hyperlinks>
  <pageMargins left="0.7" right="0.7" top="0.75" bottom="0.75" header="0.3" footer="0.3"/>
  <pageSetup paperSize="9" orientation="portrait" verticalDpi="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30"/>
  <sheetViews>
    <sheetView zoomScale="85" zoomScaleNormal="85" workbookViewId="0">
      <pane ySplit="7" topLeftCell="A8" activePane="bottomLeft" state="frozen"/>
      <selection pane="bottomLeft" activeCell="A17" sqref="A17"/>
    </sheetView>
  </sheetViews>
  <sheetFormatPr defaultRowHeight="15" x14ac:dyDescent="0.25"/>
  <cols>
    <col min="1" max="1" width="67.5703125" customWidth="1"/>
    <col min="2" max="2" width="49.5703125" customWidth="1"/>
    <col min="3" max="3" width="17.28515625" customWidth="1"/>
    <col min="4" max="4" width="18" customWidth="1"/>
    <col min="5" max="5" width="17.42578125" customWidth="1"/>
    <col min="6" max="6" width="16.7109375" customWidth="1"/>
    <col min="7" max="7" width="16.42578125" customWidth="1"/>
  </cols>
  <sheetData>
    <row r="1" spans="1:7" s="16" customFormat="1" ht="23.25" x14ac:dyDescent="0.35">
      <c r="A1" s="131" t="s">
        <v>293</v>
      </c>
      <c r="B1" s="131"/>
      <c r="C1" s="131"/>
      <c r="D1" s="131"/>
      <c r="E1" s="131"/>
      <c r="F1" s="131"/>
    </row>
    <row r="2" spans="1:7" s="16" customFormat="1" ht="14.45" x14ac:dyDescent="0.3"/>
    <row r="3" spans="1:7" s="16" customFormat="1" ht="18.75" x14ac:dyDescent="0.3">
      <c r="A3" s="17"/>
      <c r="B3" s="18" t="s">
        <v>287</v>
      </c>
      <c r="C3" s="27">
        <v>1.915</v>
      </c>
      <c r="D3" s="16" t="s">
        <v>451</v>
      </c>
      <c r="E3" s="14" t="s">
        <v>289</v>
      </c>
    </row>
    <row r="4" spans="1:7" s="12" customFormat="1" ht="18.75" x14ac:dyDescent="0.3">
      <c r="B4" s="13" t="s">
        <v>288</v>
      </c>
      <c r="C4" s="27">
        <v>1</v>
      </c>
      <c r="D4" s="130" t="s">
        <v>290</v>
      </c>
      <c r="E4" s="130"/>
      <c r="F4" s="130"/>
      <c r="G4" s="130"/>
    </row>
    <row r="5" spans="1:7" s="12" customFormat="1" x14ac:dyDescent="0.25">
      <c r="D5" s="19" t="s">
        <v>241</v>
      </c>
      <c r="G5" s="12" t="s">
        <v>295</v>
      </c>
    </row>
    <row r="6" spans="1:7" ht="14.45" x14ac:dyDescent="0.3">
      <c r="D6" s="3"/>
    </row>
    <row r="7" spans="1:7" ht="99.75" x14ac:dyDescent="0.25">
      <c r="A7" s="8" t="s">
        <v>250</v>
      </c>
      <c r="B7" s="8" t="s">
        <v>251</v>
      </c>
      <c r="C7" s="8" t="s">
        <v>252</v>
      </c>
      <c r="D7" s="8" t="s">
        <v>286</v>
      </c>
      <c r="E7" s="9" t="s">
        <v>291</v>
      </c>
      <c r="F7" s="9" t="s">
        <v>292</v>
      </c>
      <c r="G7" s="9" t="s">
        <v>294</v>
      </c>
    </row>
    <row r="8" spans="1:7" ht="15.6" x14ac:dyDescent="0.3">
      <c r="A8" s="5">
        <v>1</v>
      </c>
      <c r="B8" s="5">
        <v>2</v>
      </c>
      <c r="C8" s="5">
        <v>3</v>
      </c>
      <c r="D8" s="2"/>
      <c r="E8" s="2"/>
      <c r="F8" s="2"/>
      <c r="G8" s="2"/>
    </row>
    <row r="9" spans="1:7" ht="31.5" x14ac:dyDescent="0.3">
      <c r="A9" s="6" t="s">
        <v>253</v>
      </c>
      <c r="B9" s="6" t="s">
        <v>254</v>
      </c>
      <c r="C9" s="7">
        <v>7500</v>
      </c>
      <c r="D9" s="10">
        <v>1</v>
      </c>
      <c r="E9" s="11">
        <f>C9*D9*$C$3*$C$4</f>
        <v>14362.5</v>
      </c>
      <c r="F9" s="11">
        <f>D9*E9*$C$3*$C$4*12</f>
        <v>330050.25</v>
      </c>
      <c r="G9" s="15">
        <v>1</v>
      </c>
    </row>
    <row r="10" spans="1:7" ht="31.5" x14ac:dyDescent="0.3">
      <c r="A10" s="6" t="s">
        <v>255</v>
      </c>
      <c r="B10" s="6" t="s">
        <v>254</v>
      </c>
      <c r="C10" s="7">
        <v>7500</v>
      </c>
      <c r="D10" s="10">
        <v>1</v>
      </c>
      <c r="E10" s="11">
        <f t="shared" ref="E10:E30" si="0">C10*D10*$C$3*$C$4</f>
        <v>14362.5</v>
      </c>
      <c r="F10" s="11">
        <f t="shared" ref="F10:F30" si="1">D10*E10*$C$3*$C$4*12</f>
        <v>330050.25</v>
      </c>
      <c r="G10" s="15"/>
    </row>
    <row r="11" spans="1:7" ht="31.5" x14ac:dyDescent="0.3">
      <c r="A11" s="6" t="s">
        <v>256</v>
      </c>
      <c r="B11" s="6" t="s">
        <v>254</v>
      </c>
      <c r="C11" s="7">
        <v>12000</v>
      </c>
      <c r="D11" s="10">
        <v>1</v>
      </c>
      <c r="E11" s="11">
        <f t="shared" si="0"/>
        <v>22980</v>
      </c>
      <c r="F11" s="11">
        <f t="shared" si="1"/>
        <v>528080.4</v>
      </c>
      <c r="G11" s="15"/>
    </row>
    <row r="12" spans="1:7" ht="63" x14ac:dyDescent="0.3">
      <c r="A12" s="6" t="s">
        <v>243</v>
      </c>
      <c r="B12" s="6" t="s">
        <v>257</v>
      </c>
      <c r="C12" s="6">
        <v>50</v>
      </c>
      <c r="D12" s="10">
        <v>1</v>
      </c>
      <c r="E12" s="11">
        <f t="shared" si="0"/>
        <v>95.75</v>
      </c>
      <c r="F12" s="11">
        <f t="shared" si="1"/>
        <v>2200.335</v>
      </c>
      <c r="G12" s="15"/>
    </row>
    <row r="13" spans="1:7" ht="31.5" x14ac:dyDescent="0.3">
      <c r="A13" s="6" t="s">
        <v>258</v>
      </c>
      <c r="B13" s="6" t="s">
        <v>259</v>
      </c>
      <c r="C13" s="7">
        <v>6000</v>
      </c>
      <c r="D13" s="10">
        <v>1</v>
      </c>
      <c r="E13" s="11">
        <f t="shared" si="0"/>
        <v>11490</v>
      </c>
      <c r="F13" s="11">
        <f t="shared" si="1"/>
        <v>264040.2</v>
      </c>
      <c r="G13" s="15"/>
    </row>
    <row r="14" spans="1:7" ht="18.75" x14ac:dyDescent="0.3">
      <c r="A14" s="6" t="s">
        <v>260</v>
      </c>
      <c r="B14" s="6" t="s">
        <v>261</v>
      </c>
      <c r="C14" s="7">
        <v>1500</v>
      </c>
      <c r="D14" s="10">
        <v>1</v>
      </c>
      <c r="E14" s="11">
        <f t="shared" si="0"/>
        <v>2872.5</v>
      </c>
      <c r="F14" s="11">
        <f t="shared" si="1"/>
        <v>66010.05</v>
      </c>
      <c r="G14" s="15"/>
    </row>
    <row r="15" spans="1:7" ht="31.5" x14ac:dyDescent="0.3">
      <c r="A15" s="6" t="s">
        <v>244</v>
      </c>
      <c r="B15" s="6" t="s">
        <v>262</v>
      </c>
      <c r="C15" s="7">
        <v>1800</v>
      </c>
      <c r="D15" s="10">
        <v>1</v>
      </c>
      <c r="E15" s="11">
        <f t="shared" si="0"/>
        <v>3447</v>
      </c>
      <c r="F15" s="11">
        <f t="shared" si="1"/>
        <v>79212.06</v>
      </c>
      <c r="G15" s="15"/>
    </row>
    <row r="16" spans="1:7" ht="63" x14ac:dyDescent="0.3">
      <c r="A16" s="6" t="s">
        <v>263</v>
      </c>
      <c r="B16" s="6" t="s">
        <v>264</v>
      </c>
      <c r="C16" s="7">
        <v>9000</v>
      </c>
      <c r="D16" s="10">
        <v>1</v>
      </c>
      <c r="E16" s="11">
        <f t="shared" si="0"/>
        <v>17235</v>
      </c>
      <c r="F16" s="11">
        <f t="shared" si="1"/>
        <v>396060.30000000005</v>
      </c>
      <c r="G16" s="15"/>
    </row>
    <row r="17" spans="1:7" ht="63" x14ac:dyDescent="0.3">
      <c r="A17" s="6" t="s">
        <v>265</v>
      </c>
      <c r="B17" s="6" t="s">
        <v>266</v>
      </c>
      <c r="C17" s="7">
        <v>1800</v>
      </c>
      <c r="D17" s="10">
        <v>1</v>
      </c>
      <c r="E17" s="11">
        <f t="shared" si="0"/>
        <v>3447</v>
      </c>
      <c r="F17" s="11">
        <f t="shared" si="1"/>
        <v>79212.06</v>
      </c>
      <c r="G17" s="15"/>
    </row>
    <row r="18" spans="1:7" ht="31.5" x14ac:dyDescent="0.3">
      <c r="A18" s="6" t="s">
        <v>267</v>
      </c>
      <c r="B18" s="6" t="s">
        <v>254</v>
      </c>
      <c r="C18" s="7">
        <v>4500</v>
      </c>
      <c r="D18" s="10">
        <v>1</v>
      </c>
      <c r="E18" s="11">
        <f t="shared" si="0"/>
        <v>8617.5</v>
      </c>
      <c r="F18" s="11">
        <f t="shared" si="1"/>
        <v>198030.15000000002</v>
      </c>
      <c r="G18" s="15"/>
    </row>
    <row r="19" spans="1:7" ht="18.75" x14ac:dyDescent="0.3">
      <c r="A19" s="6" t="s">
        <v>245</v>
      </c>
      <c r="B19" s="6" t="s">
        <v>268</v>
      </c>
      <c r="C19" s="7">
        <v>4500</v>
      </c>
      <c r="D19" s="10">
        <v>1</v>
      </c>
      <c r="E19" s="11">
        <f t="shared" si="0"/>
        <v>8617.5</v>
      </c>
      <c r="F19" s="11">
        <f t="shared" si="1"/>
        <v>198030.15000000002</v>
      </c>
      <c r="G19" s="15"/>
    </row>
    <row r="20" spans="1:7" ht="47.25" x14ac:dyDescent="0.3">
      <c r="A20" s="6" t="s">
        <v>246</v>
      </c>
      <c r="B20" s="6" t="s">
        <v>269</v>
      </c>
      <c r="C20" s="7">
        <v>1000</v>
      </c>
      <c r="D20" s="10">
        <v>1</v>
      </c>
      <c r="E20" s="11">
        <f t="shared" si="0"/>
        <v>1915</v>
      </c>
      <c r="F20" s="11">
        <f t="shared" si="1"/>
        <v>44006.7</v>
      </c>
      <c r="G20" s="15"/>
    </row>
    <row r="21" spans="1:7" ht="47.25" x14ac:dyDescent="0.3">
      <c r="A21" s="6" t="s">
        <v>247</v>
      </c>
      <c r="B21" s="6" t="s">
        <v>254</v>
      </c>
      <c r="C21" s="7">
        <v>4500</v>
      </c>
      <c r="D21" s="10">
        <v>1</v>
      </c>
      <c r="E21" s="11">
        <f t="shared" si="0"/>
        <v>8617.5</v>
      </c>
      <c r="F21" s="11">
        <f t="shared" si="1"/>
        <v>198030.15000000002</v>
      </c>
      <c r="G21" s="15"/>
    </row>
    <row r="22" spans="1:7" ht="63" x14ac:dyDescent="0.3">
      <c r="A22" s="6" t="s">
        <v>248</v>
      </c>
      <c r="B22" s="6" t="s">
        <v>270</v>
      </c>
      <c r="C22" s="7">
        <v>3000</v>
      </c>
      <c r="D22" s="10">
        <v>1</v>
      </c>
      <c r="E22" s="11">
        <f t="shared" si="0"/>
        <v>5745</v>
      </c>
      <c r="F22" s="11">
        <f t="shared" si="1"/>
        <v>132020.1</v>
      </c>
      <c r="G22" s="15"/>
    </row>
    <row r="23" spans="1:7" ht="31.5" x14ac:dyDescent="0.3">
      <c r="A23" s="6" t="s">
        <v>271</v>
      </c>
      <c r="B23" s="6" t="s">
        <v>272</v>
      </c>
      <c r="C23" s="7">
        <v>4000</v>
      </c>
      <c r="D23" s="10">
        <v>1</v>
      </c>
      <c r="E23" s="11">
        <f t="shared" si="0"/>
        <v>7660</v>
      </c>
      <c r="F23" s="11">
        <f t="shared" si="1"/>
        <v>176026.8</v>
      </c>
      <c r="G23" s="15"/>
    </row>
    <row r="24" spans="1:7" ht="31.5" x14ac:dyDescent="0.3">
      <c r="A24" s="6" t="s">
        <v>273</v>
      </c>
      <c r="B24" s="6" t="s">
        <v>274</v>
      </c>
      <c r="C24" s="7">
        <v>5000</v>
      </c>
      <c r="D24" s="10">
        <v>1</v>
      </c>
      <c r="E24" s="11">
        <f t="shared" si="0"/>
        <v>9575</v>
      </c>
      <c r="F24" s="11">
        <f t="shared" si="1"/>
        <v>220033.5</v>
      </c>
      <c r="G24" s="15"/>
    </row>
    <row r="25" spans="1:7" ht="31.5" x14ac:dyDescent="0.3">
      <c r="A25" s="6" t="s">
        <v>275</v>
      </c>
      <c r="B25" s="6" t="s">
        <v>276</v>
      </c>
      <c r="C25" s="7">
        <v>10000</v>
      </c>
      <c r="D25" s="10">
        <v>1</v>
      </c>
      <c r="E25" s="11">
        <f t="shared" si="0"/>
        <v>19150</v>
      </c>
      <c r="F25" s="11">
        <f t="shared" si="1"/>
        <v>440067</v>
      </c>
      <c r="G25" s="15"/>
    </row>
    <row r="26" spans="1:7" ht="47.25" x14ac:dyDescent="0.3">
      <c r="A26" s="6" t="s">
        <v>277</v>
      </c>
      <c r="B26" s="6" t="s">
        <v>278</v>
      </c>
      <c r="C26" s="7">
        <v>1000</v>
      </c>
      <c r="D26" s="10">
        <v>1</v>
      </c>
      <c r="E26" s="11">
        <f t="shared" si="0"/>
        <v>1915</v>
      </c>
      <c r="F26" s="11">
        <f t="shared" si="1"/>
        <v>44006.7</v>
      </c>
      <c r="G26" s="15"/>
    </row>
    <row r="27" spans="1:7" ht="110.25" x14ac:dyDescent="0.3">
      <c r="A27" s="6" t="s">
        <v>249</v>
      </c>
      <c r="B27" s="6" t="s">
        <v>279</v>
      </c>
      <c r="C27" s="7">
        <v>6000</v>
      </c>
      <c r="D27" s="10">
        <v>1</v>
      </c>
      <c r="E27" s="11">
        <f t="shared" si="0"/>
        <v>11490</v>
      </c>
      <c r="F27" s="11">
        <f t="shared" si="1"/>
        <v>264040.2</v>
      </c>
      <c r="G27" s="15"/>
    </row>
    <row r="28" spans="1:7" ht="110.25" x14ac:dyDescent="0.3">
      <c r="A28" s="6" t="s">
        <v>280</v>
      </c>
      <c r="B28" s="6" t="s">
        <v>281</v>
      </c>
      <c r="C28" s="7">
        <v>1200</v>
      </c>
      <c r="D28" s="10">
        <v>1</v>
      </c>
      <c r="E28" s="11">
        <f t="shared" si="0"/>
        <v>2298</v>
      </c>
      <c r="F28" s="11">
        <f t="shared" si="1"/>
        <v>52808.04</v>
      </c>
      <c r="G28" s="15"/>
    </row>
    <row r="29" spans="1:7" ht="78.75" x14ac:dyDescent="0.3">
      <c r="A29" s="6" t="s">
        <v>282</v>
      </c>
      <c r="B29" s="6" t="s">
        <v>283</v>
      </c>
      <c r="C29" s="7">
        <v>10000</v>
      </c>
      <c r="D29" s="10">
        <v>1</v>
      </c>
      <c r="E29" s="11">
        <f t="shared" si="0"/>
        <v>19150</v>
      </c>
      <c r="F29" s="11">
        <f t="shared" si="1"/>
        <v>440067</v>
      </c>
      <c r="G29" s="15"/>
    </row>
    <row r="30" spans="1:7" ht="78.75" x14ac:dyDescent="0.3">
      <c r="A30" s="6" t="s">
        <v>284</v>
      </c>
      <c r="B30" s="6" t="s">
        <v>285</v>
      </c>
      <c r="C30" s="7">
        <v>1000</v>
      </c>
      <c r="D30" s="10">
        <v>1</v>
      </c>
      <c r="E30" s="11">
        <f t="shared" si="0"/>
        <v>1915</v>
      </c>
      <c r="F30" s="11">
        <f t="shared" si="1"/>
        <v>44006.7</v>
      </c>
      <c r="G30" s="15"/>
    </row>
  </sheetData>
  <sheetProtection selectLockedCells="1" autoFilter="0"/>
  <mergeCells count="2">
    <mergeCell ref="D4:G4"/>
    <mergeCell ref="A1:F1"/>
  </mergeCells>
  <hyperlinks>
    <hyperlink ref="E3" r:id="rId1"/>
    <hyperlink ref="D5" r:id="rId2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00"/>
  <sheetViews>
    <sheetView workbookViewId="0">
      <pane ySplit="8" topLeftCell="A9" activePane="bottomLeft" state="frozen"/>
      <selection pane="bottomLeft" activeCell="B9" sqref="B9"/>
    </sheetView>
  </sheetViews>
  <sheetFormatPr defaultRowHeight="15" x14ac:dyDescent="0.25"/>
  <cols>
    <col min="2" max="2" width="38.7109375" customWidth="1"/>
    <col min="3" max="3" width="80.140625" customWidth="1"/>
  </cols>
  <sheetData>
    <row r="1" spans="1:6" ht="21" x14ac:dyDescent="0.35">
      <c r="A1" s="117" t="s">
        <v>428</v>
      </c>
      <c r="B1" s="117"/>
      <c r="C1" s="117"/>
      <c r="D1" s="117"/>
      <c r="E1" s="117"/>
      <c r="F1" s="117"/>
    </row>
    <row r="2" spans="1:6" x14ac:dyDescent="0.25">
      <c r="A2" t="s">
        <v>304</v>
      </c>
    </row>
    <row r="3" spans="1:6" x14ac:dyDescent="0.25">
      <c r="A3" t="s">
        <v>429</v>
      </c>
    </row>
    <row r="5" spans="1:6" ht="18.75" x14ac:dyDescent="0.3">
      <c r="A5" s="135" t="s">
        <v>305</v>
      </c>
      <c r="B5" s="135"/>
      <c r="C5" s="135"/>
    </row>
    <row r="8" spans="1:6" ht="22.5" x14ac:dyDescent="0.25">
      <c r="A8" s="20" t="s">
        <v>306</v>
      </c>
      <c r="B8" s="20" t="s">
        <v>307</v>
      </c>
      <c r="C8" s="20" t="s">
        <v>430</v>
      </c>
    </row>
    <row r="9" spans="1:6" x14ac:dyDescent="0.25">
      <c r="A9" s="20">
        <v>1</v>
      </c>
      <c r="B9" s="20" t="s">
        <v>308</v>
      </c>
      <c r="C9" s="21">
        <v>11280</v>
      </c>
    </row>
    <row r="10" spans="1:6" x14ac:dyDescent="0.25">
      <c r="A10" s="114">
        <v>2</v>
      </c>
      <c r="B10" s="114" t="s">
        <v>309</v>
      </c>
      <c r="C10" s="22" t="s">
        <v>441</v>
      </c>
    </row>
    <row r="11" spans="1:6" x14ac:dyDescent="0.25">
      <c r="A11" s="20">
        <v>3</v>
      </c>
      <c r="B11" s="20" t="s">
        <v>311</v>
      </c>
      <c r="C11" s="21">
        <v>11280</v>
      </c>
    </row>
    <row r="12" spans="1:6" x14ac:dyDescent="0.25">
      <c r="A12" s="114">
        <v>4</v>
      </c>
      <c r="B12" s="114" t="s">
        <v>312</v>
      </c>
      <c r="C12" s="21">
        <v>11280</v>
      </c>
    </row>
    <row r="13" spans="1:6" x14ac:dyDescent="0.25">
      <c r="A13" s="20">
        <v>5</v>
      </c>
      <c r="B13" s="20" t="s">
        <v>313</v>
      </c>
      <c r="C13" s="21">
        <v>11280</v>
      </c>
    </row>
    <row r="14" spans="1:6" x14ac:dyDescent="0.25">
      <c r="A14" s="20">
        <v>6</v>
      </c>
      <c r="B14" s="20" t="s">
        <v>314</v>
      </c>
      <c r="C14" s="21">
        <v>11280</v>
      </c>
    </row>
    <row r="15" spans="1:6" x14ac:dyDescent="0.25">
      <c r="A15" s="114">
        <v>7</v>
      </c>
      <c r="B15" s="114" t="s">
        <v>315</v>
      </c>
      <c r="C15" s="21">
        <v>11280</v>
      </c>
    </row>
    <row r="16" spans="1:6" x14ac:dyDescent="0.25">
      <c r="A16" s="20">
        <v>8</v>
      </c>
      <c r="B16" s="20" t="s">
        <v>316</v>
      </c>
      <c r="C16" s="21">
        <v>11280</v>
      </c>
    </row>
    <row r="17" spans="1:3" x14ac:dyDescent="0.25">
      <c r="A17" s="20">
        <v>9</v>
      </c>
      <c r="B17" s="20" t="s">
        <v>317</v>
      </c>
      <c r="C17" s="21">
        <v>11280</v>
      </c>
    </row>
    <row r="18" spans="1:3" x14ac:dyDescent="0.25">
      <c r="A18" s="114">
        <v>10</v>
      </c>
      <c r="B18" s="114" t="s">
        <v>318</v>
      </c>
      <c r="C18" s="22" t="s">
        <v>442</v>
      </c>
    </row>
    <row r="19" spans="1:3" x14ac:dyDescent="0.25">
      <c r="A19" s="114">
        <v>11</v>
      </c>
      <c r="B19" s="114" t="s">
        <v>319</v>
      </c>
      <c r="C19" s="21">
        <v>11280</v>
      </c>
    </row>
    <row r="20" spans="1:3" x14ac:dyDescent="0.25">
      <c r="A20" s="114">
        <v>12</v>
      </c>
      <c r="B20" s="114" t="s">
        <v>320</v>
      </c>
      <c r="C20" s="21">
        <v>11280</v>
      </c>
    </row>
    <row r="21" spans="1:3" x14ac:dyDescent="0.25">
      <c r="A21" s="20">
        <v>13</v>
      </c>
      <c r="B21" s="20" t="s">
        <v>321</v>
      </c>
      <c r="C21" s="21">
        <v>11280</v>
      </c>
    </row>
    <row r="22" spans="1:3" x14ac:dyDescent="0.25">
      <c r="A22" s="114">
        <v>14</v>
      </c>
      <c r="B22" s="114" t="s">
        <v>322</v>
      </c>
      <c r="C22" s="25" t="s">
        <v>443</v>
      </c>
    </row>
    <row r="23" spans="1:3" x14ac:dyDescent="0.25">
      <c r="A23" s="20">
        <v>15</v>
      </c>
      <c r="B23" s="20" t="s">
        <v>323</v>
      </c>
      <c r="C23" s="21">
        <v>11280</v>
      </c>
    </row>
    <row r="24" spans="1:3" x14ac:dyDescent="0.25">
      <c r="A24" s="114">
        <v>16</v>
      </c>
      <c r="B24" s="114" t="s">
        <v>324</v>
      </c>
      <c r="C24" s="21">
        <v>11280</v>
      </c>
    </row>
    <row r="25" spans="1:3" x14ac:dyDescent="0.25">
      <c r="A25" s="20">
        <v>17</v>
      </c>
      <c r="B25" s="20" t="s">
        <v>325</v>
      </c>
      <c r="C25" s="21">
        <v>11280</v>
      </c>
    </row>
    <row r="26" spans="1:3" x14ac:dyDescent="0.25">
      <c r="A26" s="132">
        <v>18</v>
      </c>
      <c r="B26" s="132" t="s">
        <v>326</v>
      </c>
      <c r="C26" s="22" t="s">
        <v>327</v>
      </c>
    </row>
    <row r="27" spans="1:3" x14ac:dyDescent="0.25">
      <c r="A27" s="133"/>
      <c r="B27" s="133"/>
      <c r="C27" s="23" t="s">
        <v>310</v>
      </c>
    </row>
    <row r="28" spans="1:3" x14ac:dyDescent="0.25">
      <c r="A28" s="20">
        <v>19</v>
      </c>
      <c r="B28" s="20" t="s">
        <v>328</v>
      </c>
      <c r="C28" s="21" t="s">
        <v>444</v>
      </c>
    </row>
    <row r="29" spans="1:3" x14ac:dyDescent="0.25">
      <c r="A29" s="114">
        <v>20</v>
      </c>
      <c r="B29" s="114" t="s">
        <v>329</v>
      </c>
      <c r="C29" s="21">
        <v>11280</v>
      </c>
    </row>
    <row r="30" spans="1:3" x14ac:dyDescent="0.25">
      <c r="A30" s="20">
        <v>21</v>
      </c>
      <c r="B30" s="20" t="s">
        <v>330</v>
      </c>
      <c r="C30" s="21">
        <v>11280</v>
      </c>
    </row>
    <row r="31" spans="1:3" x14ac:dyDescent="0.25">
      <c r="A31" s="114">
        <v>22</v>
      </c>
      <c r="B31" s="114" t="s">
        <v>331</v>
      </c>
      <c r="C31" s="22" t="s">
        <v>431</v>
      </c>
    </row>
    <row r="32" spans="1:3" x14ac:dyDescent="0.25">
      <c r="A32" s="114">
        <v>23</v>
      </c>
      <c r="B32" s="114" t="s">
        <v>332</v>
      </c>
      <c r="C32" s="25">
        <v>11280</v>
      </c>
    </row>
    <row r="33" spans="1:3" x14ac:dyDescent="0.25">
      <c r="A33" s="114">
        <v>24</v>
      </c>
      <c r="B33" s="114" t="s">
        <v>333</v>
      </c>
      <c r="C33" s="25" t="s">
        <v>435</v>
      </c>
    </row>
    <row r="34" spans="1:3" ht="22.5" x14ac:dyDescent="0.25">
      <c r="A34" s="20">
        <v>25</v>
      </c>
      <c r="B34" s="20" t="s">
        <v>334</v>
      </c>
      <c r="C34" s="25" t="s">
        <v>440</v>
      </c>
    </row>
    <row r="35" spans="1:3" ht="33.75" x14ac:dyDescent="0.25">
      <c r="A35" s="132">
        <v>26</v>
      </c>
      <c r="B35" s="132" t="s">
        <v>335</v>
      </c>
      <c r="C35" s="22" t="s">
        <v>336</v>
      </c>
    </row>
    <row r="36" spans="1:3" x14ac:dyDescent="0.25">
      <c r="A36" s="133"/>
      <c r="B36" s="133"/>
      <c r="C36" s="23" t="s">
        <v>310</v>
      </c>
    </row>
    <row r="37" spans="1:3" ht="22.5" x14ac:dyDescent="0.25">
      <c r="A37" s="132">
        <v>27</v>
      </c>
      <c r="B37" s="132" t="s">
        <v>337</v>
      </c>
      <c r="C37" s="22" t="s">
        <v>338</v>
      </c>
    </row>
    <row r="38" spans="1:3" ht="33.75" x14ac:dyDescent="0.25">
      <c r="A38" s="134"/>
      <c r="B38" s="134"/>
      <c r="C38" s="24" t="s">
        <v>339</v>
      </c>
    </row>
    <row r="39" spans="1:3" x14ac:dyDescent="0.25">
      <c r="A39" s="134"/>
      <c r="B39" s="134"/>
      <c r="C39" s="24" t="s">
        <v>340</v>
      </c>
    </row>
    <row r="40" spans="1:3" x14ac:dyDescent="0.25">
      <c r="A40" s="134"/>
      <c r="B40" s="134"/>
      <c r="C40" s="24" t="s">
        <v>341</v>
      </c>
    </row>
    <row r="41" spans="1:3" x14ac:dyDescent="0.25">
      <c r="A41" s="133"/>
      <c r="B41" s="133"/>
      <c r="C41" s="23" t="s">
        <v>310</v>
      </c>
    </row>
    <row r="42" spans="1:3" x14ac:dyDescent="0.25">
      <c r="A42" s="20">
        <v>28</v>
      </c>
      <c r="B42" s="20" t="s">
        <v>342</v>
      </c>
      <c r="C42" s="25">
        <v>11280</v>
      </c>
    </row>
    <row r="43" spans="1:3" x14ac:dyDescent="0.25">
      <c r="A43" s="20">
        <v>29</v>
      </c>
      <c r="B43" s="20" t="s">
        <v>343</v>
      </c>
      <c r="C43" s="25">
        <v>11280</v>
      </c>
    </row>
    <row r="44" spans="1:3" x14ac:dyDescent="0.25">
      <c r="A44" s="20">
        <v>30</v>
      </c>
      <c r="B44" s="20" t="s">
        <v>344</v>
      </c>
      <c r="C44" s="25">
        <v>11280</v>
      </c>
    </row>
    <row r="45" spans="1:3" x14ac:dyDescent="0.25">
      <c r="A45" s="20">
        <v>31</v>
      </c>
      <c r="B45" s="20" t="s">
        <v>345</v>
      </c>
      <c r="C45" s="25">
        <v>11280</v>
      </c>
    </row>
    <row r="46" spans="1:3" x14ac:dyDescent="0.25">
      <c r="A46" s="114">
        <v>32</v>
      </c>
      <c r="B46" s="114" t="s">
        <v>346</v>
      </c>
      <c r="C46" s="25">
        <v>11280</v>
      </c>
    </row>
    <row r="47" spans="1:3" x14ac:dyDescent="0.25">
      <c r="A47" s="114">
        <v>33</v>
      </c>
      <c r="B47" s="114" t="s">
        <v>347</v>
      </c>
      <c r="C47" s="25">
        <v>11280</v>
      </c>
    </row>
    <row r="48" spans="1:3" x14ac:dyDescent="0.25">
      <c r="A48" s="114">
        <v>34</v>
      </c>
      <c r="B48" s="114" t="s">
        <v>348</v>
      </c>
      <c r="C48" s="25">
        <v>11280</v>
      </c>
    </row>
    <row r="49" spans="1:3" x14ac:dyDescent="0.25">
      <c r="A49" s="20">
        <v>35</v>
      </c>
      <c r="B49" s="20" t="s">
        <v>349</v>
      </c>
      <c r="C49" s="25">
        <v>11280</v>
      </c>
    </row>
    <row r="50" spans="1:3" x14ac:dyDescent="0.25">
      <c r="A50" s="114">
        <v>36</v>
      </c>
      <c r="B50" s="114" t="s">
        <v>350</v>
      </c>
      <c r="C50" s="25">
        <v>11280</v>
      </c>
    </row>
    <row r="51" spans="1:3" x14ac:dyDescent="0.25">
      <c r="A51" s="114">
        <v>37</v>
      </c>
      <c r="B51" s="114" t="s">
        <v>351</v>
      </c>
      <c r="C51" s="25">
        <v>11280</v>
      </c>
    </row>
    <row r="52" spans="1:3" x14ac:dyDescent="0.25">
      <c r="A52" s="114">
        <v>38</v>
      </c>
      <c r="B52" s="114" t="s">
        <v>352</v>
      </c>
      <c r="C52" s="25">
        <v>11280</v>
      </c>
    </row>
    <row r="53" spans="1:3" x14ac:dyDescent="0.25">
      <c r="A53" s="114">
        <v>39</v>
      </c>
      <c r="B53" s="114" t="s">
        <v>353</v>
      </c>
      <c r="C53" s="25">
        <v>11280</v>
      </c>
    </row>
    <row r="54" spans="1:3" x14ac:dyDescent="0.25">
      <c r="A54" s="114">
        <v>40</v>
      </c>
      <c r="B54" s="114" t="s">
        <v>354</v>
      </c>
      <c r="C54" s="25">
        <v>11280</v>
      </c>
    </row>
    <row r="55" spans="1:3" x14ac:dyDescent="0.25">
      <c r="A55" s="114">
        <v>41</v>
      </c>
      <c r="B55" s="114" t="s">
        <v>355</v>
      </c>
      <c r="C55" s="22" t="s">
        <v>432</v>
      </c>
    </row>
    <row r="56" spans="1:3" ht="22.5" x14ac:dyDescent="0.25">
      <c r="A56" s="114">
        <v>42</v>
      </c>
      <c r="B56" s="114" t="s">
        <v>356</v>
      </c>
      <c r="C56" s="25" t="s">
        <v>433</v>
      </c>
    </row>
    <row r="57" spans="1:3" x14ac:dyDescent="0.25">
      <c r="A57" s="20">
        <v>43</v>
      </c>
      <c r="B57" s="20" t="s">
        <v>357</v>
      </c>
      <c r="C57" s="25">
        <v>11280</v>
      </c>
    </row>
    <row r="58" spans="1:3" x14ac:dyDescent="0.25">
      <c r="A58" s="114">
        <v>44</v>
      </c>
      <c r="B58" s="114" t="s">
        <v>358</v>
      </c>
      <c r="C58" s="22" t="s">
        <v>434</v>
      </c>
    </row>
    <row r="59" spans="1:3" x14ac:dyDescent="0.25">
      <c r="A59" s="114">
        <v>45</v>
      </c>
      <c r="B59" s="114" t="s">
        <v>359</v>
      </c>
      <c r="C59" s="25">
        <v>11280</v>
      </c>
    </row>
    <row r="60" spans="1:3" x14ac:dyDescent="0.25">
      <c r="A60" s="114">
        <v>46</v>
      </c>
      <c r="B60" s="114" t="s">
        <v>360</v>
      </c>
      <c r="C60" s="25">
        <v>11280</v>
      </c>
    </row>
    <row r="61" spans="1:3" x14ac:dyDescent="0.25">
      <c r="A61" s="114">
        <v>47</v>
      </c>
      <c r="B61" s="114" t="s">
        <v>361</v>
      </c>
      <c r="C61" s="25">
        <v>11400</v>
      </c>
    </row>
    <row r="62" spans="1:3" ht="22.5" x14ac:dyDescent="0.25">
      <c r="A62" s="114">
        <v>48</v>
      </c>
      <c r="B62" s="114" t="s">
        <v>362</v>
      </c>
      <c r="C62" s="22" t="s">
        <v>436</v>
      </c>
    </row>
    <row r="63" spans="1:3" x14ac:dyDescent="0.25">
      <c r="A63" s="114">
        <v>49</v>
      </c>
      <c r="B63" s="114" t="s">
        <v>363</v>
      </c>
      <c r="C63" s="25">
        <v>19500</v>
      </c>
    </row>
    <row r="64" spans="1:3" x14ac:dyDescent="0.25">
      <c r="A64" s="114">
        <v>50</v>
      </c>
      <c r="B64" s="114" t="s">
        <v>364</v>
      </c>
      <c r="C64" s="25">
        <v>18742</v>
      </c>
    </row>
    <row r="65" spans="1:3" x14ac:dyDescent="0.25">
      <c r="A65" s="114">
        <v>51</v>
      </c>
      <c r="B65" s="114" t="s">
        <v>365</v>
      </c>
      <c r="C65" s="25" t="s">
        <v>437</v>
      </c>
    </row>
    <row r="66" spans="1:3" x14ac:dyDescent="0.25">
      <c r="A66" s="114">
        <v>52</v>
      </c>
      <c r="B66" s="114" t="s">
        <v>366</v>
      </c>
      <c r="C66" s="25">
        <v>11280</v>
      </c>
    </row>
    <row r="67" spans="1:3" x14ac:dyDescent="0.25">
      <c r="A67" s="114">
        <v>53</v>
      </c>
      <c r="B67" s="114" t="s">
        <v>367</v>
      </c>
      <c r="C67" s="25">
        <v>11280</v>
      </c>
    </row>
    <row r="68" spans="1:3" x14ac:dyDescent="0.25">
      <c r="A68" s="114">
        <v>54</v>
      </c>
      <c r="B68" s="114" t="s">
        <v>368</v>
      </c>
      <c r="C68" s="22" t="s">
        <v>438</v>
      </c>
    </row>
    <row r="69" spans="1:3" x14ac:dyDescent="0.25">
      <c r="A69" s="114">
        <v>55</v>
      </c>
      <c r="B69" s="114" t="s">
        <v>369</v>
      </c>
      <c r="C69" s="22" t="s">
        <v>439</v>
      </c>
    </row>
    <row r="70" spans="1:3" x14ac:dyDescent="0.25">
      <c r="A70" s="20">
        <v>56</v>
      </c>
      <c r="B70" s="20" t="s">
        <v>370</v>
      </c>
      <c r="C70" s="22" t="s">
        <v>439</v>
      </c>
    </row>
    <row r="71" spans="1:3" x14ac:dyDescent="0.25">
      <c r="A71" s="114">
        <v>57</v>
      </c>
      <c r="B71" s="114" t="s">
        <v>371</v>
      </c>
      <c r="C71" s="25">
        <v>11280</v>
      </c>
    </row>
    <row r="72" spans="1:3" x14ac:dyDescent="0.25">
      <c r="A72" s="20">
        <v>58</v>
      </c>
      <c r="B72" s="20" t="s">
        <v>372</v>
      </c>
      <c r="C72" s="25">
        <v>11280</v>
      </c>
    </row>
    <row r="73" spans="1:3" x14ac:dyDescent="0.25">
      <c r="A73" s="20">
        <v>59</v>
      </c>
      <c r="B73" s="20" t="s">
        <v>373</v>
      </c>
      <c r="C73" s="25">
        <v>11280</v>
      </c>
    </row>
    <row r="74" spans="1:3" x14ac:dyDescent="0.25">
      <c r="A74" s="114">
        <v>60</v>
      </c>
      <c r="B74" s="114" t="s">
        <v>374</v>
      </c>
      <c r="C74" s="25">
        <v>11280</v>
      </c>
    </row>
    <row r="75" spans="1:3" x14ac:dyDescent="0.25">
      <c r="A75" s="20">
        <v>61</v>
      </c>
      <c r="B75" s="20" t="s">
        <v>375</v>
      </c>
      <c r="C75" s="25">
        <v>11280</v>
      </c>
    </row>
    <row r="76" spans="1:3" x14ac:dyDescent="0.25">
      <c r="A76" s="114">
        <v>62</v>
      </c>
      <c r="B76" s="114" t="s">
        <v>376</v>
      </c>
      <c r="C76" s="25">
        <v>11280</v>
      </c>
    </row>
    <row r="77" spans="1:3" x14ac:dyDescent="0.25">
      <c r="A77" s="20">
        <v>63</v>
      </c>
      <c r="B77" s="20" t="s">
        <v>377</v>
      </c>
      <c r="C77" s="25">
        <v>11280</v>
      </c>
    </row>
    <row r="78" spans="1:3" x14ac:dyDescent="0.25">
      <c r="A78" s="114">
        <v>64</v>
      </c>
      <c r="B78" s="114" t="s">
        <v>378</v>
      </c>
      <c r="C78" s="25">
        <v>11280</v>
      </c>
    </row>
    <row r="79" spans="1:3" x14ac:dyDescent="0.25">
      <c r="A79" s="114">
        <v>65</v>
      </c>
      <c r="B79" s="114" t="s">
        <v>379</v>
      </c>
      <c r="C79" s="22" t="s">
        <v>446</v>
      </c>
    </row>
    <row r="80" spans="1:3" x14ac:dyDescent="0.25">
      <c r="A80" s="20">
        <v>66</v>
      </c>
      <c r="B80" s="20" t="s">
        <v>380</v>
      </c>
      <c r="C80" s="25">
        <v>11280</v>
      </c>
    </row>
    <row r="81" spans="1:3" x14ac:dyDescent="0.25">
      <c r="A81" s="20">
        <v>67</v>
      </c>
      <c r="B81" s="20" t="s">
        <v>381</v>
      </c>
      <c r="C81" s="25">
        <v>11280</v>
      </c>
    </row>
    <row r="82" spans="1:3" x14ac:dyDescent="0.25">
      <c r="A82" s="114">
        <v>68</v>
      </c>
      <c r="B82" s="114" t="s">
        <v>382</v>
      </c>
      <c r="C82" s="25">
        <v>11280</v>
      </c>
    </row>
    <row r="83" spans="1:3" x14ac:dyDescent="0.25">
      <c r="A83" s="20">
        <v>69</v>
      </c>
      <c r="B83" s="20" t="s">
        <v>383</v>
      </c>
      <c r="C83" s="25">
        <v>11280</v>
      </c>
    </row>
    <row r="84" spans="1:3" x14ac:dyDescent="0.25">
      <c r="A84" s="114">
        <v>70</v>
      </c>
      <c r="B84" s="114" t="s">
        <v>384</v>
      </c>
      <c r="C84" s="25" t="s">
        <v>447</v>
      </c>
    </row>
    <row r="85" spans="1:3" x14ac:dyDescent="0.25">
      <c r="A85" s="114">
        <v>71</v>
      </c>
      <c r="B85" s="114" t="s">
        <v>385</v>
      </c>
      <c r="C85" s="25">
        <v>11280</v>
      </c>
    </row>
    <row r="86" spans="1:3" x14ac:dyDescent="0.25">
      <c r="A86" s="114">
        <v>72</v>
      </c>
      <c r="B86" s="114" t="s">
        <v>386</v>
      </c>
      <c r="C86" s="25">
        <v>11280</v>
      </c>
    </row>
    <row r="87" spans="1:3" x14ac:dyDescent="0.25">
      <c r="A87" s="114">
        <v>73</v>
      </c>
      <c r="B87" s="114" t="s">
        <v>387</v>
      </c>
      <c r="C87" s="25">
        <v>11280</v>
      </c>
    </row>
    <row r="88" spans="1:3" x14ac:dyDescent="0.25">
      <c r="A88" s="114">
        <v>74</v>
      </c>
      <c r="B88" s="114" t="s">
        <v>388</v>
      </c>
      <c r="C88" s="22" t="s">
        <v>448</v>
      </c>
    </row>
    <row r="89" spans="1:3" x14ac:dyDescent="0.25">
      <c r="A89" s="114">
        <v>75</v>
      </c>
      <c r="B89" s="114" t="s">
        <v>389</v>
      </c>
      <c r="C89" s="25">
        <v>11280</v>
      </c>
    </row>
    <row r="90" spans="1:3" x14ac:dyDescent="0.25">
      <c r="A90" s="114">
        <v>76</v>
      </c>
      <c r="B90" s="114" t="s">
        <v>390</v>
      </c>
      <c r="C90" s="25">
        <v>11280</v>
      </c>
    </row>
    <row r="91" spans="1:3" x14ac:dyDescent="0.25">
      <c r="A91" s="20">
        <v>77</v>
      </c>
      <c r="B91" s="20" t="s">
        <v>303</v>
      </c>
      <c r="C91" s="21">
        <v>18742</v>
      </c>
    </row>
    <row r="92" spans="1:3" x14ac:dyDescent="0.25">
      <c r="A92" s="132">
        <v>78</v>
      </c>
      <c r="B92" s="132" t="s">
        <v>391</v>
      </c>
      <c r="C92" s="25">
        <v>17000</v>
      </c>
    </row>
    <row r="93" spans="1:3" x14ac:dyDescent="0.25">
      <c r="A93" s="133"/>
      <c r="B93" s="133"/>
      <c r="C93" s="23" t="s">
        <v>445</v>
      </c>
    </row>
    <row r="94" spans="1:3" x14ac:dyDescent="0.25">
      <c r="A94" s="114">
        <v>79</v>
      </c>
      <c r="B94" s="114" t="s">
        <v>392</v>
      </c>
      <c r="C94" s="25">
        <v>12000</v>
      </c>
    </row>
    <row r="95" spans="1:3" x14ac:dyDescent="0.25">
      <c r="A95" s="114">
        <v>83</v>
      </c>
      <c r="B95" s="114" t="s">
        <v>393</v>
      </c>
      <c r="C95" s="25">
        <v>11280</v>
      </c>
    </row>
    <row r="96" spans="1:3" ht="22.5" x14ac:dyDescent="0.25">
      <c r="A96" s="20">
        <v>86</v>
      </c>
      <c r="B96" s="20" t="s">
        <v>394</v>
      </c>
      <c r="C96" s="26" t="s">
        <v>450</v>
      </c>
    </row>
    <row r="97" spans="1:3" x14ac:dyDescent="0.25">
      <c r="A97" s="20">
        <v>87</v>
      </c>
      <c r="B97" s="20" t="s">
        <v>395</v>
      </c>
      <c r="C97" s="21">
        <v>11280</v>
      </c>
    </row>
    <row r="98" spans="1:3" x14ac:dyDescent="0.25">
      <c r="A98" s="114">
        <v>89</v>
      </c>
      <c r="B98" s="114" t="s">
        <v>396</v>
      </c>
      <c r="C98" s="22" t="s">
        <v>449</v>
      </c>
    </row>
    <row r="99" spans="1:3" x14ac:dyDescent="0.25">
      <c r="A99" s="20">
        <v>91</v>
      </c>
      <c r="B99" s="20" t="s">
        <v>397</v>
      </c>
      <c r="C99" s="21">
        <v>11280</v>
      </c>
    </row>
    <row r="100" spans="1:3" x14ac:dyDescent="0.25">
      <c r="A100" s="20">
        <v>92</v>
      </c>
      <c r="B100" s="20" t="s">
        <v>398</v>
      </c>
      <c r="C100" s="21">
        <v>11280</v>
      </c>
    </row>
  </sheetData>
  <mergeCells count="10">
    <mergeCell ref="A1:F1"/>
    <mergeCell ref="A5:C5"/>
    <mergeCell ref="A92:A93"/>
    <mergeCell ref="B92:B93"/>
    <mergeCell ref="A35:A36"/>
    <mergeCell ref="B35:B36"/>
    <mergeCell ref="A37:A41"/>
    <mergeCell ref="B37:B41"/>
    <mergeCell ref="A26:A27"/>
    <mergeCell ref="B26:B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181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:A8"/>
    </sheetView>
  </sheetViews>
  <sheetFormatPr defaultRowHeight="15" x14ac:dyDescent="0.25"/>
  <cols>
    <col min="1" max="1" width="7.5703125" customWidth="1"/>
    <col min="2" max="7" width="24.85546875" customWidth="1"/>
  </cols>
  <sheetData>
    <row r="1" spans="1:7" ht="23.25" x14ac:dyDescent="0.25">
      <c r="C1" s="136" t="s">
        <v>299</v>
      </c>
      <c r="D1" s="136"/>
      <c r="E1" s="136"/>
      <c r="F1" s="136"/>
      <c r="G1" s="136"/>
    </row>
    <row r="2" spans="1:7" x14ac:dyDescent="0.25">
      <c r="A2" s="1" t="s">
        <v>232</v>
      </c>
    </row>
    <row r="3" spans="1:7" x14ac:dyDescent="0.25">
      <c r="A3" s="4" t="s">
        <v>231</v>
      </c>
    </row>
    <row r="5" spans="1:7" ht="15.75" thickBot="1" x14ac:dyDescent="0.3">
      <c r="A5" s="137" t="s">
        <v>6</v>
      </c>
      <c r="B5" s="138" t="s">
        <v>7</v>
      </c>
      <c r="C5" s="138" t="s">
        <v>452</v>
      </c>
      <c r="D5" s="139" t="s">
        <v>2</v>
      </c>
      <c r="E5" s="139"/>
      <c r="F5" s="138" t="s">
        <v>1</v>
      </c>
      <c r="G5" s="138" t="s">
        <v>8</v>
      </c>
    </row>
    <row r="6" spans="1:7" ht="28.5" customHeight="1" x14ac:dyDescent="0.25">
      <c r="A6" s="140">
        <v>1</v>
      </c>
      <c r="B6" s="140" t="s">
        <v>9</v>
      </c>
      <c r="C6" s="141" t="s">
        <v>10</v>
      </c>
      <c r="D6" s="140" t="s">
        <v>13</v>
      </c>
      <c r="E6" s="140"/>
      <c r="F6" s="140" t="s">
        <v>14</v>
      </c>
      <c r="G6" s="140" t="s">
        <v>15</v>
      </c>
    </row>
    <row r="7" spans="1:7" ht="25.5" x14ac:dyDescent="0.25">
      <c r="A7" s="142"/>
      <c r="B7" s="142"/>
      <c r="C7" s="141" t="s">
        <v>11</v>
      </c>
      <c r="D7" s="142"/>
      <c r="E7" s="142"/>
      <c r="F7" s="142"/>
      <c r="G7" s="142"/>
    </row>
    <row r="8" spans="1:7" ht="26.25" thickBot="1" x14ac:dyDescent="0.3">
      <c r="A8" s="143"/>
      <c r="B8" s="143"/>
      <c r="C8" s="144" t="s">
        <v>12</v>
      </c>
      <c r="D8" s="143"/>
      <c r="E8" s="143"/>
      <c r="F8" s="143"/>
      <c r="G8" s="143"/>
    </row>
    <row r="9" spans="1:7" ht="102" x14ac:dyDescent="0.25">
      <c r="A9" s="145" t="s">
        <v>16</v>
      </c>
      <c r="B9" s="145" t="s">
        <v>17</v>
      </c>
      <c r="C9" s="145" t="s">
        <v>18</v>
      </c>
      <c r="D9" s="146" t="s">
        <v>19</v>
      </c>
      <c r="E9" s="146"/>
      <c r="F9" s="147" t="s">
        <v>458</v>
      </c>
      <c r="G9" s="147" t="s">
        <v>20</v>
      </c>
    </row>
    <row r="10" spans="1:7" ht="63.75" x14ac:dyDescent="0.25">
      <c r="A10" s="148"/>
      <c r="B10" s="148"/>
      <c r="C10" s="148"/>
      <c r="D10" s="149" t="s">
        <v>453</v>
      </c>
      <c r="E10" s="149"/>
      <c r="F10" s="150" t="s">
        <v>454</v>
      </c>
      <c r="G10" s="147" t="s">
        <v>21</v>
      </c>
    </row>
    <row r="11" spans="1:7" x14ac:dyDescent="0.25">
      <c r="A11" s="148"/>
      <c r="B11" s="148"/>
      <c r="C11" s="148"/>
      <c r="D11" s="151"/>
      <c r="E11" s="151"/>
      <c r="F11" s="152"/>
      <c r="G11" s="150" t="s">
        <v>22</v>
      </c>
    </row>
    <row r="12" spans="1:7" x14ac:dyDescent="0.25">
      <c r="A12" s="148"/>
      <c r="B12" s="148"/>
      <c r="C12" s="148"/>
      <c r="D12" s="151"/>
      <c r="E12" s="151"/>
      <c r="F12" s="152"/>
      <c r="G12" s="153" t="s">
        <v>23</v>
      </c>
    </row>
    <row r="13" spans="1:7" ht="51.75" thickBot="1" x14ac:dyDescent="0.3">
      <c r="A13" s="154"/>
      <c r="B13" s="154"/>
      <c r="C13" s="154"/>
      <c r="D13" s="155"/>
      <c r="E13" s="155"/>
      <c r="F13" s="156"/>
      <c r="G13" s="157" t="s">
        <v>455</v>
      </c>
    </row>
    <row r="14" spans="1:7" ht="38.25" x14ac:dyDescent="0.25">
      <c r="A14" s="140" t="s">
        <v>24</v>
      </c>
      <c r="B14" s="140" t="s">
        <v>25</v>
      </c>
      <c r="C14" s="140" t="s">
        <v>26</v>
      </c>
      <c r="D14" s="140" t="s">
        <v>27</v>
      </c>
      <c r="E14" s="140"/>
      <c r="F14" s="141" t="s">
        <v>35</v>
      </c>
      <c r="G14" s="141" t="s">
        <v>42</v>
      </c>
    </row>
    <row r="15" spans="1:7" ht="15" customHeight="1" x14ac:dyDescent="0.25">
      <c r="A15" s="142"/>
      <c r="B15" s="142"/>
      <c r="C15" s="142"/>
      <c r="D15" s="158" t="s">
        <v>28</v>
      </c>
      <c r="E15" s="158"/>
      <c r="F15" s="159" t="s">
        <v>36</v>
      </c>
      <c r="G15" s="159" t="s">
        <v>43</v>
      </c>
    </row>
    <row r="16" spans="1:7" x14ac:dyDescent="0.25">
      <c r="A16" s="142"/>
      <c r="B16" s="142"/>
      <c r="C16" s="142"/>
      <c r="D16" s="142"/>
      <c r="E16" s="142"/>
      <c r="F16" s="141"/>
      <c r="G16" s="141"/>
    </row>
    <row r="17" spans="1:7" ht="89.25" x14ac:dyDescent="0.25">
      <c r="A17" s="142"/>
      <c r="B17" s="142"/>
      <c r="C17" s="142"/>
      <c r="D17" s="142" t="s">
        <v>29</v>
      </c>
      <c r="E17" s="142"/>
      <c r="F17" s="141" t="s">
        <v>37</v>
      </c>
      <c r="G17" s="141"/>
    </row>
    <row r="18" spans="1:7" ht="15" customHeight="1" x14ac:dyDescent="0.25">
      <c r="A18" s="142"/>
      <c r="B18" s="142"/>
      <c r="C18" s="142"/>
      <c r="D18" s="158" t="s">
        <v>30</v>
      </c>
      <c r="E18" s="158"/>
      <c r="F18" s="159" t="s">
        <v>38</v>
      </c>
      <c r="G18" s="141"/>
    </row>
    <row r="19" spans="1:7" x14ac:dyDescent="0.25">
      <c r="A19" s="142"/>
      <c r="B19" s="142"/>
      <c r="C19" s="142"/>
      <c r="D19" s="142"/>
      <c r="E19" s="142"/>
      <c r="F19" s="141"/>
      <c r="G19" s="141"/>
    </row>
    <row r="20" spans="1:7" ht="25.5" x14ac:dyDescent="0.25">
      <c r="A20" s="142"/>
      <c r="B20" s="142"/>
      <c r="C20" s="142"/>
      <c r="D20" s="142" t="s">
        <v>31</v>
      </c>
      <c r="E20" s="142"/>
      <c r="F20" s="141" t="s">
        <v>39</v>
      </c>
      <c r="G20" s="160"/>
    </row>
    <row r="21" spans="1:7" ht="25.5" x14ac:dyDescent="0.25">
      <c r="A21" s="142"/>
      <c r="B21" s="142"/>
      <c r="C21" s="142"/>
      <c r="D21" s="158" t="s">
        <v>32</v>
      </c>
      <c r="E21" s="158"/>
      <c r="F21" s="159" t="s">
        <v>40</v>
      </c>
      <c r="G21" s="160"/>
    </row>
    <row r="22" spans="1:7" x14ac:dyDescent="0.25">
      <c r="A22" s="142"/>
      <c r="B22" s="142"/>
      <c r="C22" s="142"/>
      <c r="D22" s="142"/>
      <c r="E22" s="142"/>
      <c r="F22" s="141"/>
      <c r="G22" s="160"/>
    </row>
    <row r="23" spans="1:7" ht="25.5" x14ac:dyDescent="0.25">
      <c r="A23" s="142"/>
      <c r="B23" s="142"/>
      <c r="C23" s="142"/>
      <c r="D23" s="142" t="s">
        <v>33</v>
      </c>
      <c r="E23" s="142"/>
      <c r="F23" s="141" t="s">
        <v>33</v>
      </c>
      <c r="G23" s="160"/>
    </row>
    <row r="24" spans="1:7" ht="26.25" thickBot="1" x14ac:dyDescent="0.3">
      <c r="A24" s="143"/>
      <c r="B24" s="143"/>
      <c r="C24" s="143"/>
      <c r="D24" s="161" t="s">
        <v>34</v>
      </c>
      <c r="E24" s="161"/>
      <c r="F24" s="162" t="s">
        <v>41</v>
      </c>
      <c r="G24" s="163"/>
    </row>
    <row r="25" spans="1:7" ht="51" x14ac:dyDescent="0.25">
      <c r="A25" s="145" t="s">
        <v>44</v>
      </c>
      <c r="B25" s="145" t="s">
        <v>45</v>
      </c>
      <c r="C25" s="145" t="s">
        <v>46</v>
      </c>
      <c r="D25" s="145" t="s">
        <v>46</v>
      </c>
      <c r="E25" s="145"/>
      <c r="F25" s="147" t="s">
        <v>47</v>
      </c>
      <c r="G25" s="147" t="s">
        <v>48</v>
      </c>
    </row>
    <row r="26" spans="1:7" ht="15.75" thickBot="1" x14ac:dyDescent="0.3">
      <c r="A26" s="154"/>
      <c r="B26" s="154"/>
      <c r="C26" s="154"/>
      <c r="D26" s="154"/>
      <c r="E26" s="154"/>
      <c r="F26" s="157" t="s">
        <v>36</v>
      </c>
      <c r="G26" s="157" t="s">
        <v>49</v>
      </c>
    </row>
    <row r="27" spans="1:7" ht="25.5" x14ac:dyDescent="0.25">
      <c r="A27" s="140" t="s">
        <v>50</v>
      </c>
      <c r="B27" s="140" t="s">
        <v>51</v>
      </c>
      <c r="C27" s="141" t="s">
        <v>52</v>
      </c>
      <c r="D27" s="141" t="s">
        <v>61</v>
      </c>
      <c r="E27" s="141" t="s">
        <v>63</v>
      </c>
      <c r="F27" s="141" t="s">
        <v>5</v>
      </c>
      <c r="G27" s="141" t="s">
        <v>63</v>
      </c>
    </row>
    <row r="28" spans="1:7" x14ac:dyDescent="0.25">
      <c r="A28" s="142"/>
      <c r="B28" s="142"/>
      <c r="C28" s="141" t="s">
        <v>53</v>
      </c>
      <c r="D28" s="159" t="s">
        <v>62</v>
      </c>
      <c r="E28" s="159" t="s">
        <v>62</v>
      </c>
      <c r="F28" s="159" t="s">
        <v>64</v>
      </c>
      <c r="G28" s="159" t="s">
        <v>65</v>
      </c>
    </row>
    <row r="29" spans="1:7" x14ac:dyDescent="0.25">
      <c r="A29" s="142"/>
      <c r="B29" s="142"/>
      <c r="C29" s="159" t="s">
        <v>54</v>
      </c>
      <c r="D29" s="160"/>
      <c r="E29" s="160"/>
      <c r="F29" s="141"/>
      <c r="G29" s="160"/>
    </row>
    <row r="30" spans="1:7" x14ac:dyDescent="0.25">
      <c r="A30" s="142"/>
      <c r="B30" s="142"/>
      <c r="C30" s="141"/>
      <c r="D30" s="160"/>
      <c r="E30" s="160"/>
      <c r="F30" s="160"/>
      <c r="G30" s="160"/>
    </row>
    <row r="31" spans="1:7" ht="25.5" x14ac:dyDescent="0.25">
      <c r="A31" s="142"/>
      <c r="B31" s="142"/>
      <c r="C31" s="141" t="s">
        <v>55</v>
      </c>
      <c r="D31" s="160"/>
      <c r="E31" s="160"/>
      <c r="F31" s="160"/>
      <c r="G31" s="160"/>
    </row>
    <row r="32" spans="1:7" ht="25.5" x14ac:dyDescent="0.25">
      <c r="A32" s="142"/>
      <c r="B32" s="142"/>
      <c r="C32" s="141" t="s">
        <v>56</v>
      </c>
      <c r="D32" s="160"/>
      <c r="E32" s="160"/>
      <c r="F32" s="160"/>
      <c r="G32" s="160"/>
    </row>
    <row r="33" spans="1:7" x14ac:dyDescent="0.25">
      <c r="A33" s="142"/>
      <c r="B33" s="142"/>
      <c r="C33" s="159" t="s">
        <v>57</v>
      </c>
      <c r="D33" s="160"/>
      <c r="E33" s="160"/>
      <c r="F33" s="160"/>
      <c r="G33" s="160"/>
    </row>
    <row r="34" spans="1:7" x14ac:dyDescent="0.25">
      <c r="A34" s="142"/>
      <c r="B34" s="142"/>
      <c r="C34" s="141"/>
      <c r="D34" s="160"/>
      <c r="E34" s="160"/>
      <c r="F34" s="160"/>
      <c r="G34" s="160"/>
    </row>
    <row r="35" spans="1:7" x14ac:dyDescent="0.25">
      <c r="A35" s="142"/>
      <c r="B35" s="142"/>
      <c r="C35" s="141" t="s">
        <v>58</v>
      </c>
      <c r="D35" s="160"/>
      <c r="E35" s="160"/>
      <c r="F35" s="160"/>
      <c r="G35" s="160"/>
    </row>
    <row r="36" spans="1:7" ht="25.5" x14ac:dyDescent="0.25">
      <c r="A36" s="142"/>
      <c r="B36" s="142"/>
      <c r="C36" s="141" t="s">
        <v>59</v>
      </c>
      <c r="D36" s="160"/>
      <c r="E36" s="160"/>
      <c r="F36" s="160"/>
      <c r="G36" s="160"/>
    </row>
    <row r="37" spans="1:7" ht="15.75" thickBot="1" x14ac:dyDescent="0.3">
      <c r="A37" s="143"/>
      <c r="B37" s="143"/>
      <c r="C37" s="162" t="s">
        <v>60</v>
      </c>
      <c r="D37" s="163"/>
      <c r="E37" s="163"/>
      <c r="F37" s="163"/>
      <c r="G37" s="163"/>
    </row>
    <row r="38" spans="1:7" ht="38.25" x14ac:dyDescent="0.25">
      <c r="A38" s="145" t="s">
        <v>66</v>
      </c>
      <c r="B38" s="145" t="s">
        <v>67</v>
      </c>
      <c r="C38" s="147" t="s">
        <v>52</v>
      </c>
      <c r="D38" s="147" t="s">
        <v>74</v>
      </c>
      <c r="E38" s="147" t="s">
        <v>76</v>
      </c>
      <c r="F38" s="147" t="s">
        <v>78</v>
      </c>
      <c r="G38" s="147" t="s">
        <v>76</v>
      </c>
    </row>
    <row r="39" spans="1:7" ht="25.5" x14ac:dyDescent="0.25">
      <c r="A39" s="148"/>
      <c r="B39" s="148"/>
      <c r="C39" s="147" t="s">
        <v>68</v>
      </c>
      <c r="D39" s="150" t="s">
        <v>75</v>
      </c>
      <c r="E39" s="150" t="s">
        <v>77</v>
      </c>
      <c r="F39" s="150" t="s">
        <v>79</v>
      </c>
      <c r="G39" s="150" t="s">
        <v>80</v>
      </c>
    </row>
    <row r="40" spans="1:7" x14ac:dyDescent="0.25">
      <c r="A40" s="148"/>
      <c r="B40" s="148"/>
      <c r="C40" s="150" t="s">
        <v>69</v>
      </c>
      <c r="D40" s="152"/>
      <c r="E40" s="152"/>
      <c r="F40" s="152"/>
      <c r="G40" s="152"/>
    </row>
    <row r="41" spans="1:7" x14ac:dyDescent="0.25">
      <c r="A41" s="148"/>
      <c r="B41" s="148"/>
      <c r="C41" s="147"/>
      <c r="D41" s="152"/>
      <c r="E41" s="152"/>
      <c r="F41" s="152"/>
      <c r="G41" s="152"/>
    </row>
    <row r="42" spans="1:7" ht="25.5" x14ac:dyDescent="0.25">
      <c r="A42" s="148"/>
      <c r="B42" s="148"/>
      <c r="C42" s="147" t="s">
        <v>55</v>
      </c>
      <c r="D42" s="152"/>
      <c r="E42" s="152"/>
      <c r="F42" s="152"/>
      <c r="G42" s="152"/>
    </row>
    <row r="43" spans="1:7" ht="25.5" x14ac:dyDescent="0.25">
      <c r="A43" s="148"/>
      <c r="B43" s="148"/>
      <c r="C43" s="147" t="s">
        <v>70</v>
      </c>
      <c r="D43" s="152"/>
      <c r="E43" s="152"/>
      <c r="F43" s="152"/>
      <c r="G43" s="152"/>
    </row>
    <row r="44" spans="1:7" x14ac:dyDescent="0.25">
      <c r="A44" s="148"/>
      <c r="B44" s="148"/>
      <c r="C44" s="150" t="s">
        <v>71</v>
      </c>
      <c r="D44" s="152"/>
      <c r="E44" s="152"/>
      <c r="F44" s="152"/>
      <c r="G44" s="152"/>
    </row>
    <row r="45" spans="1:7" x14ac:dyDescent="0.25">
      <c r="A45" s="148"/>
      <c r="B45" s="148"/>
      <c r="C45" s="147"/>
      <c r="D45" s="152"/>
      <c r="E45" s="152"/>
      <c r="F45" s="152"/>
      <c r="G45" s="152"/>
    </row>
    <row r="46" spans="1:7" x14ac:dyDescent="0.25">
      <c r="A46" s="148"/>
      <c r="B46" s="148"/>
      <c r="C46" s="147" t="s">
        <v>58</v>
      </c>
      <c r="D46" s="152"/>
      <c r="E46" s="152"/>
      <c r="F46" s="152"/>
      <c r="G46" s="152"/>
    </row>
    <row r="47" spans="1:7" ht="25.5" x14ac:dyDescent="0.25">
      <c r="A47" s="148"/>
      <c r="B47" s="148"/>
      <c r="C47" s="147" t="s">
        <v>72</v>
      </c>
      <c r="D47" s="152"/>
      <c r="E47" s="152"/>
      <c r="F47" s="152"/>
      <c r="G47" s="152"/>
    </row>
    <row r="48" spans="1:7" ht="15.75" thickBot="1" x14ac:dyDescent="0.3">
      <c r="A48" s="154"/>
      <c r="B48" s="154"/>
      <c r="C48" s="157" t="s">
        <v>73</v>
      </c>
      <c r="D48" s="156"/>
      <c r="E48" s="156"/>
      <c r="F48" s="156"/>
      <c r="G48" s="156"/>
    </row>
    <row r="49" spans="1:7" ht="25.5" x14ac:dyDescent="0.25">
      <c r="A49" s="140" t="s">
        <v>81</v>
      </c>
      <c r="B49" s="140" t="s">
        <v>82</v>
      </c>
      <c r="C49" s="141" t="s">
        <v>52</v>
      </c>
      <c r="D49" s="164">
        <v>0.06</v>
      </c>
      <c r="E49" s="164">
        <v>0.15</v>
      </c>
      <c r="F49" s="164">
        <v>0.15</v>
      </c>
      <c r="G49" s="164">
        <v>0.06</v>
      </c>
    </row>
    <row r="50" spans="1:7" x14ac:dyDescent="0.25">
      <c r="A50" s="142"/>
      <c r="B50" s="142"/>
      <c r="C50" s="164">
        <v>0.2</v>
      </c>
      <c r="D50" s="159" t="s">
        <v>87</v>
      </c>
      <c r="E50" s="159" t="s">
        <v>88</v>
      </c>
      <c r="F50" s="159" t="s">
        <v>89</v>
      </c>
      <c r="G50" s="159" t="s">
        <v>90</v>
      </c>
    </row>
    <row r="51" spans="1:7" x14ac:dyDescent="0.25">
      <c r="A51" s="142"/>
      <c r="B51" s="142"/>
      <c r="C51" s="159" t="s">
        <v>83</v>
      </c>
      <c r="D51" s="160"/>
      <c r="E51" s="160"/>
      <c r="F51" s="160"/>
      <c r="G51" s="160"/>
    </row>
    <row r="52" spans="1:7" x14ac:dyDescent="0.25">
      <c r="A52" s="142"/>
      <c r="B52" s="142"/>
      <c r="C52" s="141"/>
      <c r="D52" s="160"/>
      <c r="E52" s="160"/>
      <c r="F52" s="160"/>
      <c r="G52" s="160"/>
    </row>
    <row r="53" spans="1:7" ht="25.5" x14ac:dyDescent="0.25">
      <c r="A53" s="142"/>
      <c r="B53" s="142"/>
      <c r="C53" s="141" t="s">
        <v>55</v>
      </c>
      <c r="D53" s="160"/>
      <c r="E53" s="160"/>
      <c r="F53" s="160"/>
      <c r="G53" s="160"/>
    </row>
    <row r="54" spans="1:7" x14ac:dyDescent="0.25">
      <c r="A54" s="142"/>
      <c r="B54" s="142"/>
      <c r="C54" s="141" t="s">
        <v>84</v>
      </c>
      <c r="D54" s="160"/>
      <c r="E54" s="160"/>
      <c r="F54" s="160"/>
      <c r="G54" s="160"/>
    </row>
    <row r="55" spans="1:7" x14ac:dyDescent="0.25">
      <c r="A55" s="142"/>
      <c r="B55" s="142"/>
      <c r="C55" s="159" t="s">
        <v>85</v>
      </c>
      <c r="D55" s="160"/>
      <c r="E55" s="160"/>
      <c r="F55" s="160"/>
      <c r="G55" s="160"/>
    </row>
    <row r="56" spans="1:7" x14ac:dyDescent="0.25">
      <c r="A56" s="142"/>
      <c r="B56" s="142"/>
      <c r="C56" s="141"/>
      <c r="D56" s="160"/>
      <c r="E56" s="160"/>
      <c r="F56" s="160"/>
      <c r="G56" s="160"/>
    </row>
    <row r="57" spans="1:7" x14ac:dyDescent="0.25">
      <c r="A57" s="142"/>
      <c r="B57" s="142"/>
      <c r="C57" s="141" t="s">
        <v>58</v>
      </c>
      <c r="D57" s="160"/>
      <c r="E57" s="160"/>
      <c r="F57" s="160"/>
      <c r="G57" s="160"/>
    </row>
    <row r="58" spans="1:7" x14ac:dyDescent="0.25">
      <c r="A58" s="142"/>
      <c r="B58" s="142"/>
      <c r="C58" s="164">
        <v>0.18</v>
      </c>
      <c r="D58" s="160"/>
      <c r="E58" s="160"/>
      <c r="F58" s="160"/>
      <c r="G58" s="160"/>
    </row>
    <row r="59" spans="1:7" ht="15.75" thickBot="1" x14ac:dyDescent="0.3">
      <c r="A59" s="143"/>
      <c r="B59" s="143"/>
      <c r="C59" s="162" t="s">
        <v>86</v>
      </c>
      <c r="D59" s="163"/>
      <c r="E59" s="163"/>
      <c r="F59" s="163"/>
      <c r="G59" s="163"/>
    </row>
    <row r="60" spans="1:7" ht="25.5" x14ac:dyDescent="0.25">
      <c r="A60" s="145" t="s">
        <v>91</v>
      </c>
      <c r="B60" s="145" t="s">
        <v>92</v>
      </c>
      <c r="C60" s="147" t="s">
        <v>52</v>
      </c>
      <c r="D60" s="145" t="s">
        <v>97</v>
      </c>
      <c r="E60" s="145"/>
      <c r="F60" s="145" t="s">
        <v>96</v>
      </c>
      <c r="G60" s="147" t="s">
        <v>99</v>
      </c>
    </row>
    <row r="61" spans="1:7" ht="25.5" x14ac:dyDescent="0.25">
      <c r="A61" s="148"/>
      <c r="B61" s="148"/>
      <c r="C61" s="147" t="s">
        <v>93</v>
      </c>
      <c r="D61" s="149" t="s">
        <v>98</v>
      </c>
      <c r="E61" s="149"/>
      <c r="F61" s="148"/>
      <c r="G61" s="150" t="s">
        <v>100</v>
      </c>
    </row>
    <row r="62" spans="1:7" x14ac:dyDescent="0.25">
      <c r="A62" s="148"/>
      <c r="B62" s="148"/>
      <c r="C62" s="150" t="s">
        <v>94</v>
      </c>
      <c r="D62" s="151"/>
      <c r="E62" s="151"/>
      <c r="F62" s="148"/>
      <c r="G62" s="152"/>
    </row>
    <row r="63" spans="1:7" x14ac:dyDescent="0.25">
      <c r="A63" s="148"/>
      <c r="B63" s="148"/>
      <c r="C63" s="147"/>
      <c r="D63" s="151"/>
      <c r="E63" s="151"/>
      <c r="F63" s="148"/>
      <c r="G63" s="152"/>
    </row>
    <row r="64" spans="1:7" ht="25.5" x14ac:dyDescent="0.25">
      <c r="A64" s="148"/>
      <c r="B64" s="148"/>
      <c r="C64" s="147" t="s">
        <v>55</v>
      </c>
      <c r="D64" s="151"/>
      <c r="E64" s="151"/>
      <c r="F64" s="148"/>
      <c r="G64" s="152"/>
    </row>
    <row r="65" spans="1:7" ht="25.5" x14ac:dyDescent="0.25">
      <c r="A65" s="148"/>
      <c r="B65" s="148"/>
      <c r="C65" s="147" t="s">
        <v>93</v>
      </c>
      <c r="D65" s="151"/>
      <c r="E65" s="151"/>
      <c r="F65" s="148"/>
      <c r="G65" s="152"/>
    </row>
    <row r="66" spans="1:7" x14ac:dyDescent="0.25">
      <c r="A66" s="148"/>
      <c r="B66" s="148"/>
      <c r="C66" s="150" t="s">
        <v>95</v>
      </c>
      <c r="D66" s="151"/>
      <c r="E66" s="151"/>
      <c r="F66" s="148"/>
      <c r="G66" s="152"/>
    </row>
    <row r="67" spans="1:7" x14ac:dyDescent="0.25">
      <c r="A67" s="148"/>
      <c r="B67" s="148"/>
      <c r="C67" s="147"/>
      <c r="D67" s="151"/>
      <c r="E67" s="151"/>
      <c r="F67" s="148"/>
      <c r="G67" s="152"/>
    </row>
    <row r="68" spans="1:7" x14ac:dyDescent="0.25">
      <c r="A68" s="148"/>
      <c r="B68" s="148"/>
      <c r="C68" s="147" t="s">
        <v>58</v>
      </c>
      <c r="D68" s="151"/>
      <c r="E68" s="151"/>
      <c r="F68" s="148"/>
      <c r="G68" s="152"/>
    </row>
    <row r="69" spans="1:7" ht="15.75" thickBot="1" x14ac:dyDescent="0.3">
      <c r="A69" s="154"/>
      <c r="B69" s="154"/>
      <c r="C69" s="137" t="s">
        <v>96</v>
      </c>
      <c r="D69" s="155"/>
      <c r="E69" s="155"/>
      <c r="F69" s="154"/>
      <c r="G69" s="156"/>
    </row>
    <row r="70" spans="1:7" ht="28.5" customHeight="1" x14ac:dyDescent="0.25">
      <c r="A70" s="140" t="s">
        <v>101</v>
      </c>
      <c r="B70" s="140" t="s">
        <v>102</v>
      </c>
      <c r="C70" s="141" t="s">
        <v>52</v>
      </c>
      <c r="D70" s="140" t="s">
        <v>112</v>
      </c>
      <c r="E70" s="140"/>
      <c r="F70" s="141" t="s">
        <v>116</v>
      </c>
      <c r="G70" s="141" t="s">
        <v>99</v>
      </c>
    </row>
    <row r="71" spans="1:7" ht="25.5" x14ac:dyDescent="0.25">
      <c r="A71" s="142"/>
      <c r="B71" s="142"/>
      <c r="C71" s="141" t="s">
        <v>103</v>
      </c>
      <c r="D71" s="158" t="s">
        <v>113</v>
      </c>
      <c r="E71" s="158"/>
      <c r="F71" s="141" t="s">
        <v>114</v>
      </c>
      <c r="G71" s="159" t="s">
        <v>117</v>
      </c>
    </row>
    <row r="72" spans="1:7" x14ac:dyDescent="0.25">
      <c r="A72" s="142"/>
      <c r="B72" s="142"/>
      <c r="C72" s="159" t="s">
        <v>104</v>
      </c>
      <c r="D72" s="142" t="s">
        <v>114</v>
      </c>
      <c r="E72" s="142"/>
      <c r="F72" s="141" t="s">
        <v>115</v>
      </c>
      <c r="G72" s="141" t="s">
        <v>114</v>
      </c>
    </row>
    <row r="73" spans="1:7" ht="15" customHeight="1" x14ac:dyDescent="0.25">
      <c r="A73" s="142"/>
      <c r="B73" s="142"/>
      <c r="C73" s="141"/>
      <c r="D73" s="142" t="s">
        <v>115</v>
      </c>
      <c r="E73" s="142"/>
      <c r="F73" s="160"/>
      <c r="G73" s="141" t="s">
        <v>115</v>
      </c>
    </row>
    <row r="74" spans="1:7" ht="25.5" x14ac:dyDescent="0.25">
      <c r="A74" s="142"/>
      <c r="B74" s="142"/>
      <c r="C74" s="141" t="s">
        <v>55</v>
      </c>
      <c r="D74" s="165"/>
      <c r="E74" s="165"/>
      <c r="F74" s="160"/>
      <c r="G74" s="141"/>
    </row>
    <row r="75" spans="1:7" x14ac:dyDescent="0.25">
      <c r="A75" s="142"/>
      <c r="B75" s="142"/>
      <c r="C75" s="141" t="s">
        <v>105</v>
      </c>
      <c r="D75" s="165"/>
      <c r="E75" s="165"/>
      <c r="F75" s="160"/>
      <c r="G75" s="160"/>
    </row>
    <row r="76" spans="1:7" x14ac:dyDescent="0.25">
      <c r="A76" s="142"/>
      <c r="B76" s="142"/>
      <c r="C76" s="159" t="s">
        <v>106</v>
      </c>
      <c r="D76" s="165"/>
      <c r="E76" s="165"/>
      <c r="F76" s="160"/>
      <c r="G76" s="160"/>
    </row>
    <row r="77" spans="1:7" x14ac:dyDescent="0.25">
      <c r="A77" s="142"/>
      <c r="B77" s="142"/>
      <c r="C77" s="141"/>
      <c r="D77" s="165"/>
      <c r="E77" s="165"/>
      <c r="F77" s="160"/>
      <c r="G77" s="160"/>
    </row>
    <row r="78" spans="1:7" x14ac:dyDescent="0.25">
      <c r="A78" s="142"/>
      <c r="B78" s="142"/>
      <c r="C78" s="141" t="s">
        <v>58</v>
      </c>
      <c r="D78" s="165"/>
      <c r="E78" s="165"/>
      <c r="F78" s="160"/>
      <c r="G78" s="160"/>
    </row>
    <row r="79" spans="1:7" x14ac:dyDescent="0.25">
      <c r="A79" s="142"/>
      <c r="B79" s="142"/>
      <c r="C79" s="141" t="s">
        <v>107</v>
      </c>
      <c r="D79" s="165"/>
      <c r="E79" s="165"/>
      <c r="F79" s="160"/>
      <c r="G79" s="160"/>
    </row>
    <row r="80" spans="1:7" x14ac:dyDescent="0.25">
      <c r="A80" s="142"/>
      <c r="B80" s="142"/>
      <c r="C80" s="141"/>
      <c r="D80" s="165"/>
      <c r="E80" s="165"/>
      <c r="F80" s="160"/>
      <c r="G80" s="160"/>
    </row>
    <row r="81" spans="1:7" ht="25.5" x14ac:dyDescent="0.25">
      <c r="A81" s="142"/>
      <c r="B81" s="142"/>
      <c r="C81" s="141" t="s">
        <v>108</v>
      </c>
      <c r="D81" s="165"/>
      <c r="E81" s="165"/>
      <c r="F81" s="160"/>
      <c r="G81" s="160"/>
    </row>
    <row r="82" spans="1:7" ht="25.5" x14ac:dyDescent="0.25">
      <c r="A82" s="142"/>
      <c r="B82" s="142"/>
      <c r="C82" s="141" t="s">
        <v>109</v>
      </c>
      <c r="D82" s="165"/>
      <c r="E82" s="165"/>
      <c r="F82" s="160"/>
      <c r="G82" s="160"/>
    </row>
    <row r="83" spans="1:7" x14ac:dyDescent="0.25">
      <c r="A83" s="142"/>
      <c r="B83" s="142"/>
      <c r="C83" s="159" t="s">
        <v>110</v>
      </c>
      <c r="D83" s="165"/>
      <c r="E83" s="165"/>
      <c r="F83" s="160"/>
      <c r="G83" s="160"/>
    </row>
    <row r="84" spans="1:7" x14ac:dyDescent="0.25">
      <c r="A84" s="142"/>
      <c r="B84" s="142"/>
      <c r="C84" s="141"/>
      <c r="D84" s="165"/>
      <c r="E84" s="165"/>
      <c r="F84" s="160"/>
      <c r="G84" s="160"/>
    </row>
    <row r="85" spans="1:7" ht="25.5" x14ac:dyDescent="0.25">
      <c r="A85" s="142"/>
      <c r="B85" s="142"/>
      <c r="C85" s="141" t="s">
        <v>55</v>
      </c>
      <c r="D85" s="165"/>
      <c r="E85" s="165"/>
      <c r="F85" s="160"/>
      <c r="G85" s="160"/>
    </row>
    <row r="86" spans="1:7" ht="25.5" x14ac:dyDescent="0.25">
      <c r="A86" s="142"/>
      <c r="B86" s="142"/>
      <c r="C86" s="141" t="s">
        <v>109</v>
      </c>
      <c r="D86" s="165"/>
      <c r="E86" s="165"/>
      <c r="F86" s="160"/>
      <c r="G86" s="160"/>
    </row>
    <row r="87" spans="1:7" x14ac:dyDescent="0.25">
      <c r="A87" s="142"/>
      <c r="B87" s="142"/>
      <c r="C87" s="159" t="s">
        <v>111</v>
      </c>
      <c r="D87" s="165"/>
      <c r="E87" s="165"/>
      <c r="F87" s="160"/>
      <c r="G87" s="160"/>
    </row>
    <row r="88" spans="1:7" x14ac:dyDescent="0.25">
      <c r="A88" s="142"/>
      <c r="B88" s="142"/>
      <c r="C88" s="141"/>
      <c r="D88" s="165"/>
      <c r="E88" s="165"/>
      <c r="F88" s="160"/>
      <c r="G88" s="160"/>
    </row>
    <row r="89" spans="1:7" x14ac:dyDescent="0.25">
      <c r="A89" s="142"/>
      <c r="B89" s="142"/>
      <c r="C89" s="141" t="s">
        <v>58</v>
      </c>
      <c r="D89" s="165"/>
      <c r="E89" s="165"/>
      <c r="F89" s="160"/>
      <c r="G89" s="160"/>
    </row>
    <row r="90" spans="1:7" ht="15.75" thickBot="1" x14ac:dyDescent="0.3">
      <c r="A90" s="143"/>
      <c r="B90" s="143"/>
      <c r="C90" s="144" t="s">
        <v>96</v>
      </c>
      <c r="D90" s="166"/>
      <c r="E90" s="166"/>
      <c r="F90" s="163"/>
      <c r="G90" s="163"/>
    </row>
    <row r="91" spans="1:7" ht="25.5" x14ac:dyDescent="0.25">
      <c r="A91" s="145" t="s">
        <v>118</v>
      </c>
      <c r="B91" s="145" t="s">
        <v>119</v>
      </c>
      <c r="C91" s="147" t="s">
        <v>52</v>
      </c>
      <c r="D91" s="145" t="s">
        <v>125</v>
      </c>
      <c r="E91" s="145"/>
      <c r="F91" s="147" t="s">
        <v>123</v>
      </c>
      <c r="G91" s="147" t="s">
        <v>125</v>
      </c>
    </row>
    <row r="92" spans="1:7" ht="15" customHeight="1" x14ac:dyDescent="0.25">
      <c r="A92" s="148"/>
      <c r="B92" s="148"/>
      <c r="C92" s="147" t="s">
        <v>120</v>
      </c>
      <c r="D92" s="149" t="s">
        <v>126</v>
      </c>
      <c r="E92" s="149"/>
      <c r="F92" s="150" t="s">
        <v>127</v>
      </c>
      <c r="G92" s="150" t="s">
        <v>128</v>
      </c>
    </row>
    <row r="93" spans="1:7" x14ac:dyDescent="0.25">
      <c r="A93" s="148"/>
      <c r="B93" s="148"/>
      <c r="C93" s="150" t="s">
        <v>121</v>
      </c>
      <c r="D93" s="151"/>
      <c r="E93" s="151"/>
      <c r="F93" s="152"/>
      <c r="G93" s="152"/>
    </row>
    <row r="94" spans="1:7" x14ac:dyDescent="0.25">
      <c r="A94" s="148"/>
      <c r="B94" s="148"/>
      <c r="C94" s="147"/>
      <c r="D94" s="151"/>
      <c r="E94" s="151"/>
      <c r="F94" s="152"/>
      <c r="G94" s="152"/>
    </row>
    <row r="95" spans="1:7" ht="25.5" x14ac:dyDescent="0.25">
      <c r="A95" s="148"/>
      <c r="B95" s="148"/>
      <c r="C95" s="147" t="s">
        <v>55</v>
      </c>
      <c r="D95" s="151"/>
      <c r="E95" s="151"/>
      <c r="F95" s="152"/>
      <c r="G95" s="152"/>
    </row>
    <row r="96" spans="1:7" x14ac:dyDescent="0.25">
      <c r="A96" s="148"/>
      <c r="B96" s="148"/>
      <c r="C96" s="147" t="s">
        <v>120</v>
      </c>
      <c r="D96" s="151"/>
      <c r="E96" s="151"/>
      <c r="F96" s="152"/>
      <c r="G96" s="152"/>
    </row>
    <row r="97" spans="1:7" x14ac:dyDescent="0.25">
      <c r="A97" s="148"/>
      <c r="B97" s="148"/>
      <c r="C97" s="150" t="s">
        <v>122</v>
      </c>
      <c r="D97" s="151"/>
      <c r="E97" s="151"/>
      <c r="F97" s="152"/>
      <c r="G97" s="152"/>
    </row>
    <row r="98" spans="1:7" x14ac:dyDescent="0.25">
      <c r="A98" s="148"/>
      <c r="B98" s="148"/>
      <c r="C98" s="147"/>
      <c r="D98" s="151"/>
      <c r="E98" s="151"/>
      <c r="F98" s="152"/>
      <c r="G98" s="152"/>
    </row>
    <row r="99" spans="1:7" x14ac:dyDescent="0.25">
      <c r="A99" s="148"/>
      <c r="B99" s="148"/>
      <c r="C99" s="147" t="s">
        <v>58</v>
      </c>
      <c r="D99" s="151"/>
      <c r="E99" s="151"/>
      <c r="F99" s="152"/>
      <c r="G99" s="152"/>
    </row>
    <row r="100" spans="1:7" x14ac:dyDescent="0.25">
      <c r="A100" s="148"/>
      <c r="B100" s="148"/>
      <c r="C100" s="147" t="s">
        <v>123</v>
      </c>
      <c r="D100" s="151"/>
      <c r="E100" s="151"/>
      <c r="F100" s="152"/>
      <c r="G100" s="152"/>
    </row>
    <row r="101" spans="1:7" ht="15.75" thickBot="1" x14ac:dyDescent="0.3">
      <c r="A101" s="154"/>
      <c r="B101" s="154"/>
      <c r="C101" s="157" t="s">
        <v>124</v>
      </c>
      <c r="D101" s="155"/>
      <c r="E101" s="155"/>
      <c r="F101" s="156"/>
      <c r="G101" s="156"/>
    </row>
    <row r="102" spans="1:7" ht="25.5" x14ac:dyDescent="0.25">
      <c r="A102" s="140" t="s">
        <v>129</v>
      </c>
      <c r="B102" s="140" t="s">
        <v>130</v>
      </c>
      <c r="C102" s="141" t="s">
        <v>52</v>
      </c>
      <c r="D102" s="140" t="s">
        <v>136</v>
      </c>
      <c r="E102" s="140"/>
      <c r="F102" s="141" t="s">
        <v>138</v>
      </c>
      <c r="G102" s="141" t="s">
        <v>136</v>
      </c>
    </row>
    <row r="103" spans="1:7" ht="38.25" x14ac:dyDescent="0.25">
      <c r="A103" s="142"/>
      <c r="B103" s="142"/>
      <c r="C103" s="141" t="s">
        <v>131</v>
      </c>
      <c r="D103" s="158" t="s">
        <v>137</v>
      </c>
      <c r="E103" s="158"/>
      <c r="F103" s="159" t="s">
        <v>139</v>
      </c>
      <c r="G103" s="159" t="s">
        <v>140</v>
      </c>
    </row>
    <row r="104" spans="1:7" x14ac:dyDescent="0.25">
      <c r="A104" s="142"/>
      <c r="B104" s="142"/>
      <c r="C104" s="159" t="s">
        <v>110</v>
      </c>
      <c r="D104" s="142"/>
      <c r="E104" s="142"/>
      <c r="F104" s="141"/>
      <c r="G104" s="160"/>
    </row>
    <row r="105" spans="1:7" x14ac:dyDescent="0.25">
      <c r="A105" s="142"/>
      <c r="B105" s="142"/>
      <c r="C105" s="141"/>
      <c r="D105" s="142"/>
      <c r="E105" s="142"/>
      <c r="F105" s="160"/>
      <c r="G105" s="160"/>
    </row>
    <row r="106" spans="1:7" ht="25.5" x14ac:dyDescent="0.25">
      <c r="A106" s="142"/>
      <c r="B106" s="142"/>
      <c r="C106" s="141" t="s">
        <v>55</v>
      </c>
      <c r="D106" s="165"/>
      <c r="E106" s="165"/>
      <c r="F106" s="160"/>
      <c r="G106" s="160"/>
    </row>
    <row r="107" spans="1:7" x14ac:dyDescent="0.25">
      <c r="A107" s="142"/>
      <c r="B107" s="142"/>
      <c r="C107" s="141" t="s">
        <v>132</v>
      </c>
      <c r="D107" s="165"/>
      <c r="E107" s="165"/>
      <c r="F107" s="160"/>
      <c r="G107" s="160"/>
    </row>
    <row r="108" spans="1:7" x14ac:dyDescent="0.25">
      <c r="A108" s="142"/>
      <c r="B108" s="142"/>
      <c r="C108" s="159" t="s">
        <v>133</v>
      </c>
      <c r="D108" s="165"/>
      <c r="E108" s="165"/>
      <c r="F108" s="160"/>
      <c r="G108" s="160"/>
    </row>
    <row r="109" spans="1:7" x14ac:dyDescent="0.25">
      <c r="A109" s="142"/>
      <c r="B109" s="142"/>
      <c r="C109" s="141"/>
      <c r="D109" s="165"/>
      <c r="E109" s="165"/>
      <c r="F109" s="160"/>
      <c r="G109" s="160"/>
    </row>
    <row r="110" spans="1:7" x14ac:dyDescent="0.25">
      <c r="A110" s="142"/>
      <c r="B110" s="142"/>
      <c r="C110" s="141" t="s">
        <v>58</v>
      </c>
      <c r="D110" s="165"/>
      <c r="E110" s="165"/>
      <c r="F110" s="160"/>
      <c r="G110" s="160"/>
    </row>
    <row r="111" spans="1:7" x14ac:dyDescent="0.25">
      <c r="A111" s="142"/>
      <c r="B111" s="142"/>
      <c r="C111" s="141" t="s">
        <v>134</v>
      </c>
      <c r="D111" s="165"/>
      <c r="E111" s="165"/>
      <c r="F111" s="160"/>
      <c r="G111" s="160"/>
    </row>
    <row r="112" spans="1:7" ht="15.75" thickBot="1" x14ac:dyDescent="0.3">
      <c r="A112" s="143"/>
      <c r="B112" s="143"/>
      <c r="C112" s="162" t="s">
        <v>135</v>
      </c>
      <c r="D112" s="166"/>
      <c r="E112" s="166"/>
      <c r="F112" s="163"/>
      <c r="G112" s="163"/>
    </row>
    <row r="113" spans="1:7" ht="63.75" x14ac:dyDescent="0.25">
      <c r="A113" s="145" t="s">
        <v>141</v>
      </c>
      <c r="B113" s="145" t="s">
        <v>142</v>
      </c>
      <c r="C113" s="147" t="s">
        <v>143</v>
      </c>
      <c r="D113" s="145" t="s">
        <v>148</v>
      </c>
      <c r="E113" s="145"/>
      <c r="F113" s="147" t="s">
        <v>150</v>
      </c>
      <c r="G113" s="147" t="s">
        <v>152</v>
      </c>
    </row>
    <row r="114" spans="1:7" ht="25.5" x14ac:dyDescent="0.25">
      <c r="A114" s="148"/>
      <c r="B114" s="148"/>
      <c r="C114" s="147" t="s">
        <v>459</v>
      </c>
      <c r="D114" s="149" t="s">
        <v>149</v>
      </c>
      <c r="E114" s="149"/>
      <c r="F114" s="150" t="s">
        <v>151</v>
      </c>
      <c r="G114" s="150" t="s">
        <v>153</v>
      </c>
    </row>
    <row r="115" spans="1:7" x14ac:dyDescent="0.25">
      <c r="A115" s="148"/>
      <c r="B115" s="148"/>
      <c r="C115" s="147"/>
      <c r="D115" s="148"/>
      <c r="E115" s="148"/>
      <c r="F115" s="152"/>
      <c r="G115" s="152"/>
    </row>
    <row r="116" spans="1:7" ht="57" customHeight="1" x14ac:dyDescent="0.25">
      <c r="A116" s="148"/>
      <c r="B116" s="148"/>
      <c r="C116" s="147" t="s">
        <v>144</v>
      </c>
      <c r="D116" s="148"/>
      <c r="E116" s="148"/>
      <c r="F116" s="152"/>
      <c r="G116" s="152"/>
    </row>
    <row r="117" spans="1:7" x14ac:dyDescent="0.25">
      <c r="A117" s="148"/>
      <c r="B117" s="148"/>
      <c r="C117" s="150" t="s">
        <v>106</v>
      </c>
      <c r="D117" s="151"/>
      <c r="E117" s="151"/>
      <c r="F117" s="152"/>
      <c r="G117" s="152"/>
    </row>
    <row r="118" spans="1:7" x14ac:dyDescent="0.25">
      <c r="A118" s="148"/>
      <c r="B118" s="148"/>
      <c r="C118" s="147"/>
      <c r="D118" s="151"/>
      <c r="E118" s="151"/>
      <c r="F118" s="152"/>
      <c r="G118" s="152"/>
    </row>
    <row r="119" spans="1:7" x14ac:dyDescent="0.25">
      <c r="A119" s="148"/>
      <c r="B119" s="148"/>
      <c r="C119" s="147" t="s">
        <v>145</v>
      </c>
      <c r="D119" s="151"/>
      <c r="E119" s="151"/>
      <c r="F119" s="152"/>
      <c r="G119" s="152"/>
    </row>
    <row r="120" spans="1:7" ht="38.25" x14ac:dyDescent="0.25">
      <c r="A120" s="148"/>
      <c r="B120" s="148"/>
      <c r="C120" s="147" t="s">
        <v>146</v>
      </c>
      <c r="D120" s="151"/>
      <c r="E120" s="151"/>
      <c r="F120" s="152"/>
      <c r="G120" s="152"/>
    </row>
    <row r="121" spans="1:7" ht="15.75" thickBot="1" x14ac:dyDescent="0.3">
      <c r="A121" s="154"/>
      <c r="B121" s="154"/>
      <c r="C121" s="157" t="s">
        <v>147</v>
      </c>
      <c r="D121" s="155"/>
      <c r="E121" s="155"/>
      <c r="F121" s="156"/>
      <c r="G121" s="156"/>
    </row>
    <row r="122" spans="1:7" ht="63.75" x14ac:dyDescent="0.25">
      <c r="A122" s="140" t="s">
        <v>154</v>
      </c>
      <c r="B122" s="140" t="s">
        <v>155</v>
      </c>
      <c r="C122" s="140" t="s">
        <v>156</v>
      </c>
      <c r="D122" s="140" t="s">
        <v>157</v>
      </c>
      <c r="E122" s="140"/>
      <c r="F122" s="141" t="s">
        <v>160</v>
      </c>
      <c r="G122" s="141" t="s">
        <v>156</v>
      </c>
    </row>
    <row r="123" spans="1:7" ht="25.5" x14ac:dyDescent="0.25">
      <c r="A123" s="142"/>
      <c r="B123" s="142"/>
      <c r="C123" s="142"/>
      <c r="D123" s="158" t="s">
        <v>158</v>
      </c>
      <c r="E123" s="158"/>
      <c r="F123" s="159" t="s">
        <v>161</v>
      </c>
      <c r="G123" s="141" t="s">
        <v>162</v>
      </c>
    </row>
    <row r="124" spans="1:7" x14ac:dyDescent="0.25">
      <c r="A124" s="142"/>
      <c r="B124" s="142"/>
      <c r="C124" s="142"/>
      <c r="D124" s="142"/>
      <c r="E124" s="142"/>
      <c r="F124" s="160"/>
      <c r="G124" s="159" t="s">
        <v>163</v>
      </c>
    </row>
    <row r="125" spans="1:7" ht="15" customHeight="1" x14ac:dyDescent="0.25">
      <c r="A125" s="142"/>
      <c r="B125" s="142"/>
      <c r="C125" s="142"/>
      <c r="D125" s="167" t="s">
        <v>159</v>
      </c>
      <c r="E125" s="167"/>
      <c r="F125" s="160"/>
      <c r="G125" s="160"/>
    </row>
    <row r="126" spans="1:7" ht="30" customHeight="1" thickBot="1" x14ac:dyDescent="0.3">
      <c r="A126" s="142"/>
      <c r="B126" s="142"/>
      <c r="C126" s="142"/>
      <c r="D126" s="161" t="s">
        <v>456</v>
      </c>
      <c r="E126" s="161"/>
      <c r="F126" s="160"/>
      <c r="G126" s="160"/>
    </row>
    <row r="127" spans="1:7" ht="25.5" x14ac:dyDescent="0.25">
      <c r="A127" s="142"/>
      <c r="B127" s="142"/>
      <c r="C127" s="142"/>
      <c r="D127" s="145"/>
      <c r="E127" s="147" t="s">
        <v>162</v>
      </c>
      <c r="F127" s="160"/>
      <c r="G127" s="160"/>
    </row>
    <row r="128" spans="1:7" ht="15.75" thickBot="1" x14ac:dyDescent="0.3">
      <c r="A128" s="143"/>
      <c r="B128" s="143"/>
      <c r="C128" s="143"/>
      <c r="D128" s="154"/>
      <c r="E128" s="157" t="s">
        <v>164</v>
      </c>
      <c r="F128" s="163"/>
      <c r="G128" s="163"/>
    </row>
    <row r="129" spans="1:7" ht="39" thickBot="1" x14ac:dyDescent="0.3">
      <c r="A129" s="144" t="s">
        <v>165</v>
      </c>
      <c r="B129" s="144" t="s">
        <v>166</v>
      </c>
      <c r="C129" s="162" t="s">
        <v>167</v>
      </c>
      <c r="D129" s="168" t="s">
        <v>168</v>
      </c>
      <c r="E129" s="168"/>
      <c r="F129" s="162" t="s">
        <v>167</v>
      </c>
      <c r="G129" s="162" t="s">
        <v>167</v>
      </c>
    </row>
    <row r="130" spans="1:7" ht="51" x14ac:dyDescent="0.25">
      <c r="A130" s="145" t="s">
        <v>169</v>
      </c>
      <c r="B130" s="145" t="s">
        <v>170</v>
      </c>
      <c r="C130" s="147" t="s">
        <v>52</v>
      </c>
      <c r="D130" s="145" t="s">
        <v>96</v>
      </c>
      <c r="E130" s="147" t="s">
        <v>179</v>
      </c>
      <c r="F130" s="145" t="s">
        <v>96</v>
      </c>
      <c r="G130" s="145" t="s">
        <v>96</v>
      </c>
    </row>
    <row r="131" spans="1:7" ht="76.5" x14ac:dyDescent="0.25">
      <c r="A131" s="148"/>
      <c r="B131" s="148"/>
      <c r="C131" s="150" t="s">
        <v>171</v>
      </c>
      <c r="D131" s="148"/>
      <c r="E131" s="150" t="s">
        <v>88</v>
      </c>
      <c r="F131" s="148"/>
      <c r="G131" s="148"/>
    </row>
    <row r="132" spans="1:7" x14ac:dyDescent="0.25">
      <c r="A132" s="148"/>
      <c r="B132" s="148"/>
      <c r="C132" s="147"/>
      <c r="D132" s="148"/>
      <c r="E132" s="152"/>
      <c r="F132" s="148"/>
      <c r="G132" s="148"/>
    </row>
    <row r="133" spans="1:7" ht="51" x14ac:dyDescent="0.25">
      <c r="A133" s="148"/>
      <c r="B133" s="148"/>
      <c r="C133" s="147" t="s">
        <v>172</v>
      </c>
      <c r="D133" s="148"/>
      <c r="E133" s="152"/>
      <c r="F133" s="148"/>
      <c r="G133" s="148"/>
    </row>
    <row r="134" spans="1:7" x14ac:dyDescent="0.25">
      <c r="A134" s="148"/>
      <c r="B134" s="148"/>
      <c r="C134" s="150" t="s">
        <v>173</v>
      </c>
      <c r="D134" s="148"/>
      <c r="E134" s="152"/>
      <c r="F134" s="148"/>
      <c r="G134" s="148"/>
    </row>
    <row r="135" spans="1:7" x14ac:dyDescent="0.25">
      <c r="A135" s="148"/>
      <c r="B135" s="148"/>
      <c r="C135" s="147"/>
      <c r="D135" s="148"/>
      <c r="E135" s="152"/>
      <c r="F135" s="148"/>
      <c r="G135" s="148"/>
    </row>
    <row r="136" spans="1:7" ht="76.5" x14ac:dyDescent="0.25">
      <c r="A136" s="148"/>
      <c r="B136" s="148"/>
      <c r="C136" s="147" t="s">
        <v>174</v>
      </c>
      <c r="D136" s="148"/>
      <c r="E136" s="152"/>
      <c r="F136" s="148"/>
      <c r="G136" s="148"/>
    </row>
    <row r="137" spans="1:7" x14ac:dyDescent="0.25">
      <c r="A137" s="148"/>
      <c r="B137" s="148"/>
      <c r="C137" s="147" t="s">
        <v>175</v>
      </c>
      <c r="D137" s="148"/>
      <c r="E137" s="152"/>
      <c r="F137" s="148"/>
      <c r="G137" s="148"/>
    </row>
    <row r="138" spans="1:7" ht="38.25" x14ac:dyDescent="0.25">
      <c r="A138" s="148"/>
      <c r="B138" s="148"/>
      <c r="C138" s="147" t="s">
        <v>460</v>
      </c>
      <c r="D138" s="148"/>
      <c r="E138" s="152"/>
      <c r="F138" s="148"/>
      <c r="G138" s="148"/>
    </row>
    <row r="139" spans="1:7" x14ac:dyDescent="0.25">
      <c r="A139" s="148"/>
      <c r="B139" s="148"/>
      <c r="C139" s="147"/>
      <c r="D139" s="148"/>
      <c r="E139" s="152"/>
      <c r="F139" s="148"/>
      <c r="G139" s="148"/>
    </row>
    <row r="140" spans="1:7" x14ac:dyDescent="0.25">
      <c r="A140" s="148"/>
      <c r="B140" s="148"/>
      <c r="C140" s="147" t="s">
        <v>58</v>
      </c>
      <c r="D140" s="148"/>
      <c r="E140" s="152"/>
      <c r="F140" s="148"/>
      <c r="G140" s="148"/>
    </row>
    <row r="141" spans="1:7" x14ac:dyDescent="0.25">
      <c r="A141" s="148"/>
      <c r="B141" s="148"/>
      <c r="C141" s="147" t="s">
        <v>176</v>
      </c>
      <c r="D141" s="148"/>
      <c r="E141" s="152"/>
      <c r="F141" s="148"/>
      <c r="G141" s="148"/>
    </row>
    <row r="142" spans="1:7" x14ac:dyDescent="0.25">
      <c r="A142" s="148"/>
      <c r="B142" s="148"/>
      <c r="C142" s="147" t="s">
        <v>177</v>
      </c>
      <c r="D142" s="148"/>
      <c r="E142" s="152"/>
      <c r="F142" s="148"/>
      <c r="G142" s="148"/>
    </row>
    <row r="143" spans="1:7" ht="15.75" thickBot="1" x14ac:dyDescent="0.3">
      <c r="A143" s="154"/>
      <c r="B143" s="154"/>
      <c r="C143" s="157" t="s">
        <v>178</v>
      </c>
      <c r="D143" s="154"/>
      <c r="E143" s="156"/>
      <c r="F143" s="154"/>
      <c r="G143" s="154"/>
    </row>
    <row r="144" spans="1:7" ht="51" x14ac:dyDescent="0.25">
      <c r="A144" s="140" t="s">
        <v>180</v>
      </c>
      <c r="B144" s="140" t="s">
        <v>181</v>
      </c>
      <c r="C144" s="141" t="s">
        <v>52</v>
      </c>
      <c r="D144" s="141" t="s">
        <v>182</v>
      </c>
      <c r="E144" s="140" t="s">
        <v>96</v>
      </c>
      <c r="F144" s="141" t="s">
        <v>182</v>
      </c>
      <c r="G144" s="140" t="s">
        <v>96</v>
      </c>
    </row>
    <row r="145" spans="1:7" x14ac:dyDescent="0.25">
      <c r="A145" s="142"/>
      <c r="B145" s="142"/>
      <c r="C145" s="141" t="s">
        <v>0</v>
      </c>
      <c r="D145" s="159" t="s">
        <v>183</v>
      </c>
      <c r="E145" s="142"/>
      <c r="F145" s="159" t="s">
        <v>184</v>
      </c>
      <c r="G145" s="142"/>
    </row>
    <row r="146" spans="1:7" x14ac:dyDescent="0.25">
      <c r="A146" s="142"/>
      <c r="B146" s="142"/>
      <c r="C146" s="141"/>
      <c r="D146" s="160"/>
      <c r="E146" s="142"/>
      <c r="F146" s="160"/>
      <c r="G146" s="142"/>
    </row>
    <row r="147" spans="1:7" ht="25.5" x14ac:dyDescent="0.25">
      <c r="A147" s="142"/>
      <c r="B147" s="142"/>
      <c r="C147" s="141" t="s">
        <v>55</v>
      </c>
      <c r="D147" s="160"/>
      <c r="E147" s="142"/>
      <c r="F147" s="160"/>
      <c r="G147" s="142"/>
    </row>
    <row r="148" spans="1:7" x14ac:dyDescent="0.25">
      <c r="A148" s="142"/>
      <c r="B148" s="142"/>
      <c r="C148" s="141" t="s">
        <v>96</v>
      </c>
      <c r="D148" s="160"/>
      <c r="E148" s="142"/>
      <c r="F148" s="160"/>
      <c r="G148" s="142"/>
    </row>
    <row r="149" spans="1:7" x14ac:dyDescent="0.25">
      <c r="A149" s="142"/>
      <c r="B149" s="142"/>
      <c r="C149" s="141"/>
      <c r="D149" s="160"/>
      <c r="E149" s="142"/>
      <c r="F149" s="160"/>
      <c r="G149" s="142"/>
    </row>
    <row r="150" spans="1:7" x14ac:dyDescent="0.25">
      <c r="A150" s="142"/>
      <c r="B150" s="142"/>
      <c r="C150" s="141" t="s">
        <v>58</v>
      </c>
      <c r="D150" s="160"/>
      <c r="E150" s="142"/>
      <c r="F150" s="160"/>
      <c r="G150" s="142"/>
    </row>
    <row r="151" spans="1:7" ht="51.75" thickBot="1" x14ac:dyDescent="0.3">
      <c r="A151" s="143"/>
      <c r="B151" s="143"/>
      <c r="C151" s="162" t="s">
        <v>457</v>
      </c>
      <c r="D151" s="163"/>
      <c r="E151" s="143"/>
      <c r="F151" s="163"/>
      <c r="G151" s="143"/>
    </row>
    <row r="152" spans="1:7" ht="51.75" thickBot="1" x14ac:dyDescent="0.3">
      <c r="A152" s="137" t="s">
        <v>185</v>
      </c>
      <c r="B152" s="137" t="s">
        <v>186</v>
      </c>
      <c r="C152" s="137" t="s">
        <v>187</v>
      </c>
      <c r="D152" s="169" t="s">
        <v>187</v>
      </c>
      <c r="E152" s="169"/>
      <c r="F152" s="137" t="s">
        <v>188</v>
      </c>
      <c r="G152" s="137" t="s">
        <v>187</v>
      </c>
    </row>
    <row r="153" spans="1:7" ht="38.25" x14ac:dyDescent="0.25">
      <c r="A153" s="140" t="s">
        <v>189</v>
      </c>
      <c r="B153" s="140" t="s">
        <v>190</v>
      </c>
      <c r="C153" s="140" t="s">
        <v>191</v>
      </c>
      <c r="D153" s="140" t="s">
        <v>192</v>
      </c>
      <c r="E153" s="140"/>
      <c r="F153" s="141" t="s">
        <v>192</v>
      </c>
      <c r="G153" s="141" t="s">
        <v>200</v>
      </c>
    </row>
    <row r="154" spans="1:7" x14ac:dyDescent="0.25">
      <c r="A154" s="142"/>
      <c r="B154" s="142"/>
      <c r="C154" s="142"/>
      <c r="D154" s="142" t="s">
        <v>193</v>
      </c>
      <c r="E154" s="142"/>
      <c r="F154" s="141" t="s">
        <v>193</v>
      </c>
      <c r="G154" s="159" t="s">
        <v>201</v>
      </c>
    </row>
    <row r="155" spans="1:7" ht="51" x14ac:dyDescent="0.25">
      <c r="A155" s="142"/>
      <c r="B155" s="142"/>
      <c r="C155" s="142"/>
      <c r="D155" s="158" t="s">
        <v>194</v>
      </c>
      <c r="E155" s="158"/>
      <c r="F155" s="159" t="s">
        <v>197</v>
      </c>
      <c r="G155" s="141" t="s">
        <v>202</v>
      </c>
    </row>
    <row r="156" spans="1:7" ht="38.25" x14ac:dyDescent="0.25">
      <c r="A156" s="142"/>
      <c r="B156" s="142"/>
      <c r="C156" s="142"/>
      <c r="D156" s="142" t="s">
        <v>195</v>
      </c>
      <c r="E156" s="142"/>
      <c r="F156" s="141" t="s">
        <v>198</v>
      </c>
      <c r="G156" s="159" t="s">
        <v>203</v>
      </c>
    </row>
    <row r="157" spans="1:7" ht="15.75" thickBot="1" x14ac:dyDescent="0.3">
      <c r="A157" s="143"/>
      <c r="B157" s="143"/>
      <c r="C157" s="143"/>
      <c r="D157" s="161" t="s">
        <v>196</v>
      </c>
      <c r="E157" s="161"/>
      <c r="F157" s="162" t="s">
        <v>199</v>
      </c>
      <c r="G157" s="163"/>
    </row>
    <row r="158" spans="1:7" ht="38.25" x14ac:dyDescent="0.25">
      <c r="A158" s="145" t="s">
        <v>204</v>
      </c>
      <c r="B158" s="145" t="s">
        <v>205</v>
      </c>
      <c r="C158" s="147" t="s">
        <v>206</v>
      </c>
      <c r="D158" s="145" t="s">
        <v>216</v>
      </c>
      <c r="E158" s="145"/>
      <c r="F158" s="145" t="s">
        <v>191</v>
      </c>
      <c r="G158" s="147" t="s">
        <v>218</v>
      </c>
    </row>
    <row r="159" spans="1:7" ht="25.5" x14ac:dyDescent="0.25">
      <c r="A159" s="148"/>
      <c r="B159" s="148"/>
      <c r="C159" s="147" t="s">
        <v>207</v>
      </c>
      <c r="D159" s="149" t="s">
        <v>217</v>
      </c>
      <c r="E159" s="149"/>
      <c r="F159" s="148"/>
      <c r="G159" s="150" t="s">
        <v>219</v>
      </c>
    </row>
    <row r="160" spans="1:7" x14ac:dyDescent="0.25">
      <c r="A160" s="148"/>
      <c r="B160" s="148"/>
      <c r="C160" s="150" t="s">
        <v>194</v>
      </c>
      <c r="D160" s="151"/>
      <c r="E160" s="151"/>
      <c r="F160" s="148"/>
      <c r="G160" s="152"/>
    </row>
    <row r="161" spans="1:7" ht="38.25" x14ac:dyDescent="0.25">
      <c r="A161" s="148"/>
      <c r="B161" s="148"/>
      <c r="C161" s="147" t="s">
        <v>208</v>
      </c>
      <c r="D161" s="151"/>
      <c r="E161" s="151"/>
      <c r="F161" s="148"/>
      <c r="G161" s="152"/>
    </row>
    <row r="162" spans="1:7" ht="15" customHeight="1" x14ac:dyDescent="0.25">
      <c r="A162" s="148"/>
      <c r="B162" s="148"/>
      <c r="C162" s="150" t="s">
        <v>209</v>
      </c>
      <c r="D162" s="151"/>
      <c r="E162" s="151"/>
      <c r="F162" s="148"/>
      <c r="G162" s="152"/>
    </row>
    <row r="163" spans="1:7" x14ac:dyDescent="0.25">
      <c r="A163" s="148"/>
      <c r="B163" s="148"/>
      <c r="C163" s="147"/>
      <c r="D163" s="151"/>
      <c r="E163" s="151"/>
      <c r="F163" s="148"/>
      <c r="G163" s="152"/>
    </row>
    <row r="164" spans="1:7" x14ac:dyDescent="0.25">
      <c r="A164" s="148"/>
      <c r="B164" s="148"/>
      <c r="C164" s="147" t="s">
        <v>210</v>
      </c>
      <c r="D164" s="151"/>
      <c r="E164" s="151"/>
      <c r="F164" s="148"/>
      <c r="G164" s="152"/>
    </row>
    <row r="165" spans="1:7" ht="25.5" x14ac:dyDescent="0.25">
      <c r="A165" s="148"/>
      <c r="B165" s="148"/>
      <c r="C165" s="147" t="s">
        <v>207</v>
      </c>
      <c r="D165" s="151"/>
      <c r="E165" s="151"/>
      <c r="F165" s="148"/>
      <c r="G165" s="152"/>
    </row>
    <row r="166" spans="1:7" x14ac:dyDescent="0.25">
      <c r="A166" s="148"/>
      <c r="B166" s="148"/>
      <c r="C166" s="150" t="s">
        <v>197</v>
      </c>
      <c r="D166" s="151"/>
      <c r="E166" s="151"/>
      <c r="F166" s="148"/>
      <c r="G166" s="152"/>
    </row>
    <row r="167" spans="1:7" ht="38.25" x14ac:dyDescent="0.25">
      <c r="A167" s="148"/>
      <c r="B167" s="148"/>
      <c r="C167" s="147" t="s">
        <v>211</v>
      </c>
      <c r="D167" s="151"/>
      <c r="E167" s="151"/>
      <c r="F167" s="148"/>
      <c r="G167" s="152"/>
    </row>
    <row r="168" spans="1:7" x14ac:dyDescent="0.25">
      <c r="A168" s="148"/>
      <c r="B168" s="148"/>
      <c r="C168" s="150" t="s">
        <v>212</v>
      </c>
      <c r="D168" s="151"/>
      <c r="E168" s="151"/>
      <c r="F168" s="148"/>
      <c r="G168" s="152"/>
    </row>
    <row r="169" spans="1:7" x14ac:dyDescent="0.25">
      <c r="A169" s="148"/>
      <c r="B169" s="148"/>
      <c r="C169" s="147"/>
      <c r="D169" s="151"/>
      <c r="E169" s="151"/>
      <c r="F169" s="148"/>
      <c r="G169" s="152"/>
    </row>
    <row r="170" spans="1:7" x14ac:dyDescent="0.25">
      <c r="A170" s="148"/>
      <c r="B170" s="148"/>
      <c r="C170" s="147" t="s">
        <v>213</v>
      </c>
      <c r="D170" s="151"/>
      <c r="E170" s="151"/>
      <c r="F170" s="148"/>
      <c r="G170" s="152"/>
    </row>
    <row r="171" spans="1:7" ht="25.5" x14ac:dyDescent="0.25">
      <c r="A171" s="148"/>
      <c r="B171" s="148"/>
      <c r="C171" s="147" t="s">
        <v>207</v>
      </c>
      <c r="D171" s="151"/>
      <c r="E171" s="151"/>
      <c r="F171" s="148"/>
      <c r="G171" s="152"/>
    </row>
    <row r="172" spans="1:7" x14ac:dyDescent="0.25">
      <c r="A172" s="148"/>
      <c r="B172" s="148"/>
      <c r="C172" s="150" t="s">
        <v>201</v>
      </c>
      <c r="D172" s="151"/>
      <c r="E172" s="151"/>
      <c r="F172" s="148"/>
      <c r="G172" s="152"/>
    </row>
    <row r="173" spans="1:7" ht="51" x14ac:dyDescent="0.25">
      <c r="A173" s="148"/>
      <c r="B173" s="148"/>
      <c r="C173" s="147" t="s">
        <v>214</v>
      </c>
      <c r="D173" s="151"/>
      <c r="E173" s="151"/>
      <c r="F173" s="148"/>
      <c r="G173" s="152"/>
    </row>
    <row r="174" spans="1:7" ht="15.75" thickBot="1" x14ac:dyDescent="0.3">
      <c r="A174" s="154"/>
      <c r="B174" s="154"/>
      <c r="C174" s="157" t="s">
        <v>215</v>
      </c>
      <c r="D174" s="155"/>
      <c r="E174" s="155"/>
      <c r="F174" s="154"/>
      <c r="G174" s="156"/>
    </row>
    <row r="175" spans="1:7" ht="15" customHeight="1" x14ac:dyDescent="0.25">
      <c r="A175" s="140" t="s">
        <v>220</v>
      </c>
      <c r="B175" s="140" t="s">
        <v>221</v>
      </c>
      <c r="C175" s="141" t="s">
        <v>222</v>
      </c>
      <c r="D175" s="140" t="s">
        <v>222</v>
      </c>
      <c r="E175" s="140"/>
      <c r="F175" s="141" t="s">
        <v>224</v>
      </c>
      <c r="G175" s="141" t="s">
        <v>222</v>
      </c>
    </row>
    <row r="176" spans="1:7" ht="39" thickBot="1" x14ac:dyDescent="0.3">
      <c r="A176" s="143"/>
      <c r="B176" s="143"/>
      <c r="C176" s="162" t="s">
        <v>223</v>
      </c>
      <c r="D176" s="161" t="s">
        <v>223</v>
      </c>
      <c r="E176" s="161"/>
      <c r="F176" s="144" t="s">
        <v>461</v>
      </c>
      <c r="G176" s="162" t="s">
        <v>223</v>
      </c>
    </row>
    <row r="177" spans="1:7" ht="15" customHeight="1" x14ac:dyDescent="0.25">
      <c r="A177" s="145" t="s">
        <v>225</v>
      </c>
      <c r="B177" s="145" t="s">
        <v>226</v>
      </c>
      <c r="C177" s="150" t="s">
        <v>227</v>
      </c>
      <c r="D177" s="146" t="s">
        <v>227</v>
      </c>
      <c r="E177" s="146"/>
      <c r="F177" s="150" t="s">
        <v>227</v>
      </c>
      <c r="G177" s="150" t="s">
        <v>227</v>
      </c>
    </row>
    <row r="178" spans="1:7" ht="15" customHeight="1" x14ac:dyDescent="0.25">
      <c r="A178" s="148"/>
      <c r="B178" s="148"/>
      <c r="C178" s="150" t="s">
        <v>228</v>
      </c>
      <c r="D178" s="149" t="s">
        <v>228</v>
      </c>
      <c r="E178" s="149"/>
      <c r="F178" s="150" t="s">
        <v>228</v>
      </c>
      <c r="G178" s="150" t="s">
        <v>228</v>
      </c>
    </row>
    <row r="179" spans="1:7" ht="15" customHeight="1" x14ac:dyDescent="0.25">
      <c r="A179" s="148"/>
      <c r="B179" s="148"/>
      <c r="C179" s="150" t="s">
        <v>229</v>
      </c>
      <c r="D179" s="149" t="s">
        <v>229</v>
      </c>
      <c r="E179" s="149"/>
      <c r="F179" s="150" t="s">
        <v>229</v>
      </c>
      <c r="G179" s="150" t="s">
        <v>229</v>
      </c>
    </row>
    <row r="180" spans="1:7" ht="15.75" thickBot="1" x14ac:dyDescent="0.3">
      <c r="A180" s="154"/>
      <c r="B180" s="154"/>
      <c r="C180" s="157" t="s">
        <v>230</v>
      </c>
      <c r="D180" s="170" t="s">
        <v>230</v>
      </c>
      <c r="E180" s="170"/>
      <c r="F180" s="157" t="s">
        <v>230</v>
      </c>
      <c r="G180" s="157" t="s">
        <v>230</v>
      </c>
    </row>
    <row r="181" spans="1:7" x14ac:dyDescent="0.25">
      <c r="A181" s="171"/>
      <c r="B181" s="171"/>
      <c r="C181" s="171"/>
      <c r="D181" s="171"/>
      <c r="E181" s="171"/>
      <c r="F181" s="171"/>
      <c r="G181" s="171"/>
    </row>
  </sheetData>
  <mergeCells count="170">
    <mergeCell ref="C1:G1"/>
    <mergeCell ref="A177:A180"/>
    <mergeCell ref="B177:B180"/>
    <mergeCell ref="D177:E177"/>
    <mergeCell ref="D178:E178"/>
    <mergeCell ref="D179:E179"/>
    <mergeCell ref="D180:E180"/>
    <mergeCell ref="D172:E172"/>
    <mergeCell ref="D173:E173"/>
    <mergeCell ref="D174:E174"/>
    <mergeCell ref="F158:F174"/>
    <mergeCell ref="A175:A176"/>
    <mergeCell ref="B175:B176"/>
    <mergeCell ref="D175:E175"/>
    <mergeCell ref="D176:E176"/>
    <mergeCell ref="D166:E166"/>
    <mergeCell ref="D167:E167"/>
    <mergeCell ref="D168:E168"/>
    <mergeCell ref="D169:E169"/>
    <mergeCell ref="D170:E170"/>
    <mergeCell ref="D171:E171"/>
    <mergeCell ref="A158:A174"/>
    <mergeCell ref="B158:B174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52:E152"/>
    <mergeCell ref="A153:A157"/>
    <mergeCell ref="B153:B157"/>
    <mergeCell ref="C153:C157"/>
    <mergeCell ref="D153:E153"/>
    <mergeCell ref="D154:E154"/>
    <mergeCell ref="D155:E155"/>
    <mergeCell ref="D156:E156"/>
    <mergeCell ref="D157:E157"/>
    <mergeCell ref="A122:A128"/>
    <mergeCell ref="B122:B128"/>
    <mergeCell ref="C122:C128"/>
    <mergeCell ref="D122:E122"/>
    <mergeCell ref="D123:E123"/>
    <mergeCell ref="F130:F143"/>
    <mergeCell ref="G130:G143"/>
    <mergeCell ref="A144:A151"/>
    <mergeCell ref="B144:B151"/>
    <mergeCell ref="E144:E151"/>
    <mergeCell ref="G144:G151"/>
    <mergeCell ref="D124:E124"/>
    <mergeCell ref="D125:E125"/>
    <mergeCell ref="D126:E126"/>
    <mergeCell ref="D127:D128"/>
    <mergeCell ref="D129:E129"/>
    <mergeCell ref="A130:A143"/>
    <mergeCell ref="B130:B143"/>
    <mergeCell ref="D130:D143"/>
    <mergeCell ref="A113:A121"/>
    <mergeCell ref="B113:B121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01:E101"/>
    <mergeCell ref="A102:A112"/>
    <mergeCell ref="B102:B112"/>
    <mergeCell ref="D102:E102"/>
    <mergeCell ref="D103:E103"/>
    <mergeCell ref="D104:E104"/>
    <mergeCell ref="D105:E105"/>
    <mergeCell ref="D106:E106"/>
    <mergeCell ref="D107:E107"/>
    <mergeCell ref="D108:E108"/>
    <mergeCell ref="A91:A101"/>
    <mergeCell ref="B91:B101"/>
    <mergeCell ref="D109:E109"/>
    <mergeCell ref="D110:E110"/>
    <mergeCell ref="D111:E111"/>
    <mergeCell ref="D112:E112"/>
    <mergeCell ref="D95:E95"/>
    <mergeCell ref="D96:E96"/>
    <mergeCell ref="D97:E97"/>
    <mergeCell ref="D98:E98"/>
    <mergeCell ref="D99:E99"/>
    <mergeCell ref="D100:E100"/>
    <mergeCell ref="D90:E90"/>
    <mergeCell ref="D91:E91"/>
    <mergeCell ref="D92:E92"/>
    <mergeCell ref="D93:E93"/>
    <mergeCell ref="D94:E94"/>
    <mergeCell ref="D81:E81"/>
    <mergeCell ref="D82:E82"/>
    <mergeCell ref="D83:E83"/>
    <mergeCell ref="D84:E84"/>
    <mergeCell ref="D85:E85"/>
    <mergeCell ref="D86:E86"/>
    <mergeCell ref="D17:E17"/>
    <mergeCell ref="D18:E18"/>
    <mergeCell ref="D19:E19"/>
    <mergeCell ref="D20:E20"/>
    <mergeCell ref="D68:E68"/>
    <mergeCell ref="D69:E69"/>
    <mergeCell ref="D87:E87"/>
    <mergeCell ref="D88:E88"/>
    <mergeCell ref="D89:E89"/>
    <mergeCell ref="F60:F69"/>
    <mergeCell ref="A70:A90"/>
    <mergeCell ref="B70:B90"/>
    <mergeCell ref="D70:E70"/>
    <mergeCell ref="D71:E71"/>
    <mergeCell ref="D72:E72"/>
    <mergeCell ref="D73:E73"/>
    <mergeCell ref="D74:E74"/>
    <mergeCell ref="A60:A69"/>
    <mergeCell ref="B60:B69"/>
    <mergeCell ref="D60:E60"/>
    <mergeCell ref="D61:E61"/>
    <mergeCell ref="D62:E62"/>
    <mergeCell ref="D63:E63"/>
    <mergeCell ref="D64:E64"/>
    <mergeCell ref="D65:E65"/>
    <mergeCell ref="D66:E66"/>
    <mergeCell ref="D67:E67"/>
    <mergeCell ref="D75:E75"/>
    <mergeCell ref="D76:E76"/>
    <mergeCell ref="D77:E77"/>
    <mergeCell ref="D78:E78"/>
    <mergeCell ref="D79:E79"/>
    <mergeCell ref="D80:E80"/>
    <mergeCell ref="D5:E5"/>
    <mergeCell ref="A6:A8"/>
    <mergeCell ref="B6:B8"/>
    <mergeCell ref="D6:E8"/>
    <mergeCell ref="A27:A37"/>
    <mergeCell ref="B27:B37"/>
    <mergeCell ref="A38:A48"/>
    <mergeCell ref="B38:B48"/>
    <mergeCell ref="A49:A59"/>
    <mergeCell ref="B49:B59"/>
    <mergeCell ref="D21:E21"/>
    <mergeCell ref="D22:E22"/>
    <mergeCell ref="D23:E23"/>
    <mergeCell ref="D24:E24"/>
    <mergeCell ref="A25:A26"/>
    <mergeCell ref="B25:B26"/>
    <mergeCell ref="C25:C26"/>
    <mergeCell ref="D25:E26"/>
    <mergeCell ref="A14:A24"/>
    <mergeCell ref="B14:B24"/>
    <mergeCell ref="C14:C24"/>
    <mergeCell ref="D14:E14"/>
    <mergeCell ref="D15:E15"/>
    <mergeCell ref="D16:E16"/>
    <mergeCell ref="F6:F8"/>
    <mergeCell ref="G6:G8"/>
    <mergeCell ref="A9:A13"/>
    <mergeCell ref="B9:B13"/>
    <mergeCell ref="C9:C13"/>
    <mergeCell ref="D9:E9"/>
    <mergeCell ref="D10:E10"/>
    <mergeCell ref="D11:E11"/>
    <mergeCell ref="D12:E12"/>
    <mergeCell ref="D13:E13"/>
  </mergeCells>
  <hyperlinks>
    <hyperlink ref="A3" r:id="rId1"/>
    <hyperlink ref="D9" r:id="rId2" location="block_34613" display="http://nalog.garant.ru/fns/nk/40/ - block_34613"/>
    <hyperlink ref="D10" r:id="rId3" display="https://www.nalog.ru/rn77/about_fts/docs/3993746/"/>
    <hyperlink ref="F10" r:id="rId4" display="https://www.nalog.ru/rn77/about_fts/docs/4104278/"/>
    <hyperlink ref="G11" r:id="rId5" location="block_3463" display="http://nalog.garant.ru/fns/nk/39/ - block_3463"/>
    <hyperlink ref="G13" r:id="rId6" display="https://www.nalog.ru/rn77/about_fts/docs/4048522/"/>
    <hyperlink ref="D15" r:id="rId7" location="block_34612" display="http://nalog.garant.ru/fns/nk/40/ - block_34612"/>
    <hyperlink ref="D18" r:id="rId8" location="block_34613" display="http://nalog.garant.ru/fns/nk/40/ - block_34613"/>
    <hyperlink ref="D21" r:id="rId9" location="block_34612" display="http://nalog.garant.ru/fns/nk/40/ - block_34612"/>
    <hyperlink ref="D24" r:id="rId10" location="block_34612" display="http://nalog.garant.ru/fns/nk/40/ - block_34612"/>
    <hyperlink ref="F15" r:id="rId11" location="block_34626" display="http://nalog.garant.ru/fns/nk/41/ - block_34626"/>
    <hyperlink ref="F18" r:id="rId12" location="block_34626" display="http://nalog.garant.ru/fns/nk/41/ - block_34626"/>
    <hyperlink ref="F21" r:id="rId13" location="block_34626" display="http://nalog.garant.ru/fns/nk/41/ - block_34626"/>
    <hyperlink ref="F24" r:id="rId14" location="block_34626" display="http://nalog.garant.ru/fns/nk/41/ - block_34626"/>
    <hyperlink ref="G15" r:id="rId15" location="block_3462" display="http://nalog.garant.ru/fns/nk/39/ - block_3462"/>
    <hyperlink ref="F26" r:id="rId16" location="block_34626" display="http://nalog.garant.ru/fns/nk/41/ - block_34626"/>
    <hyperlink ref="G26" r:id="rId17" location="block_3462" display="http://nalog.garant.ru/fns/nk/39/ - block_3462"/>
    <hyperlink ref="C29" r:id="rId18" location="block_247" display="http://nalog.garant.ru/fns/nk/34/ - block_247"/>
    <hyperlink ref="C33" r:id="rId19" location="block_374" display="http://nalog.garant.ru/fns/nk/47/ - block_374"/>
    <hyperlink ref="C37" r:id="rId20" location="block_146" display="http://nalog.garant.ru/fns/nk/30/ - block_146"/>
    <hyperlink ref="D28" r:id="rId21" location="block_346014" display="http://nalog.garant.ru/fns/nk/40/ - block_346014"/>
    <hyperlink ref="E28" r:id="rId22" location="block_346014" display="http://nalog.garant.ru/fns/nk/40/ - block_346014"/>
    <hyperlink ref="F28" r:id="rId23" location="block_34629" display="http://nalog.garant.ru/fns/nk/41/ - block_34629"/>
    <hyperlink ref="G28" r:id="rId24" location="block_3464" display="http://nalog.garant.ru/fns/nk/39/ - block_3464"/>
    <hyperlink ref="C40" r:id="rId25" location="block_274" display="http://nalog.garant.ru/fns/nk/34/ - block_274"/>
    <hyperlink ref="C44" r:id="rId26" location="block_275" display="http://nalog.garant.ru/fns/nk/34/ - block_275"/>
    <hyperlink ref="C48" r:id="rId27" location="block_153" display="http://nalog.garant.ru/fns/nk/30/ - block_153"/>
    <hyperlink ref="D39" r:id="rId28" location="block_34618" display="http://nalog.garant.ru/fns/nk/40/ - block_34618"/>
    <hyperlink ref="E39" r:id="rId29" location="block_34618" display="http://nalog.garant.ru/fns/nk/40/ - block_34618"/>
    <hyperlink ref="F39" r:id="rId30" location="block_34629" display="http://nalog.garant.ru/fns/nk/41/ - block_34629"/>
    <hyperlink ref="G39" r:id="rId31" location="block_3466" display="http://nalog.garant.ru/fns/nk/39/ - block_3466"/>
    <hyperlink ref="C51" r:id="rId32" location="block_284" display="http://nalog.garant.ru/fns/nk/34/ - block_284"/>
    <hyperlink ref="C55" r:id="rId33" location="block_380" display="http://nalog.garant.ru/fns/nk/47/ - block_380"/>
    <hyperlink ref="C59" r:id="rId34" location="block_164" display="http://nalog.garant.ru/fns/nk/30/ - block_164"/>
    <hyperlink ref="D50" r:id="rId35" location="block_34620" display="http://nalog.garant.ru/fns/nk/40/ - block_34620"/>
    <hyperlink ref="E50" r:id="rId36" location="block_34620" display="http://nalog.garant.ru/fns/nk/40/ - block_34620"/>
    <hyperlink ref="F50" r:id="rId37" location="block_34631" display="http://nalog.garant.ru/fns/nk/41/ - block_34631"/>
    <hyperlink ref="G50" r:id="rId38" location="block_3468" display="http://nalog.garant.ru/fns/nk/39/ - block_3468"/>
    <hyperlink ref="C62" r:id="rId39" location="block_285" display="http://nalog.garant.ru/fns/nk/34/ - block_285"/>
    <hyperlink ref="C66" r:id="rId40" location="block_379" display="http://nalog.garant.ru/fns/nk/47/ - block_379"/>
    <hyperlink ref="D61" r:id="rId41" location="block_34619" display="http://nalog.garant.ru/fns/nk/40/ - block_34619"/>
    <hyperlink ref="G61" r:id="rId42" location="block_3467" display="http://nalog.garant.ru/fns/nk/39/ - block_3467"/>
    <hyperlink ref="C72" r:id="rId43" location="block_286" display="http://nalog.garant.ru/fns/nk/34/ - block_286"/>
    <hyperlink ref="C76" r:id="rId44" location="block_383" display="http://nalog.garant.ru/fns/nk/47/ - block_383"/>
    <hyperlink ref="C83" r:id="rId45" location="block_289" display="http://nalog.garant.ru/fns/nk/34/ - block_289"/>
    <hyperlink ref="C87" r:id="rId46" location="block_382" display="http://nalog.garant.ru/fns/nk/47/ - block_382"/>
    <hyperlink ref="D71" r:id="rId47" location="block_34621" display="http://nalog.garant.ru/fns/nk/40/ - block_34621"/>
    <hyperlink ref="G71" r:id="rId48" location="block_3469" display="http://nalog.garant.ru/fns/nk/39/ - block_3469"/>
    <hyperlink ref="C93" r:id="rId49" location="block_285" display="http://nalog.garant.ru/fns/nk/34/ - block_285"/>
    <hyperlink ref="C97" r:id="rId50" location="block_379" display="http://nalog.garant.ru/fns/nk/47/ - block_379"/>
    <hyperlink ref="C101" r:id="rId51" location="block_163" display="http://nalog.garant.ru/fns/nk/30/ - block_163"/>
    <hyperlink ref="D92" r:id="rId52" location="block_34619" display="http://nalog.garant.ru/fns/nk/40/ - block_34619"/>
    <hyperlink ref="F92" r:id="rId53" location="block_34630" display="http://nalog.garant.ru/fns/nk/41/ - block_34630"/>
    <hyperlink ref="G92" r:id="rId54" location="block_3467" display="http://nalog.garant.ru/fns/nk/39/ - block_3467"/>
    <hyperlink ref="C104" r:id="rId55" location="block_289" display="http://nalog.garant.ru/fns/nk/34/ - block_289"/>
    <hyperlink ref="C108" r:id="rId56" location="block_386" display="http://nalog.garant.ru/fns/nk/47/ - block_386"/>
    <hyperlink ref="C112" r:id="rId57" location="block_174" display="http://nalog.garant.ru/fns/nk/30/ - block_174"/>
    <hyperlink ref="D103" r:id="rId58" location="block_34623" display="http://nalog.garant.ru/fns/nk/40/ - block_34623"/>
    <hyperlink ref="F103" r:id="rId59" location="block_34632" display="http://nalog.garant.ru/fns/nk/41/ - block_34632"/>
    <hyperlink ref="G103" r:id="rId60" location="block_34610" display="http://nalog.garant.ru/fns/nk/39/ - block_34610"/>
    <hyperlink ref="C117" r:id="rId61" location="block_383" display="http://nalog.garant.ru/fns/nk/47/ - block_383"/>
    <hyperlink ref="C121" r:id="rId62" location="block_174" display="http://nalog.garant.ru/fns/nk/30/ - block_174"/>
    <hyperlink ref="D114" r:id="rId63" location="block_34621" display="http://nalog.garant.ru/fns/nk/40/ - block_34621"/>
    <hyperlink ref="F114" r:id="rId64" location="block_34632" display="http://nalog.garant.ru/fns/nk/41/ - block_34632"/>
    <hyperlink ref="G114" r:id="rId65" location="block_3469" display="http://nalog.garant.ru/fns/nk/39/ - block_3469"/>
    <hyperlink ref="D123" r:id="rId66" location="block_34624" display="http://nalog.garant.ru/fns/nk/40/ - block_34624"/>
    <hyperlink ref="D126" r:id="rId67" display="http://base.consultant.ru/cons/cgi/online.cgi?req=doc;base=LAW;n=139737"/>
    <hyperlink ref="F123" r:id="rId68" location="block_34626" display="http://nalog.garant.ru/fns/nk/41/ - block_34626"/>
    <hyperlink ref="G124" r:id="rId69" location="block_3465" display="http://nalog.garant.ru/fns/nk/39/ - block_3465"/>
    <hyperlink ref="E128" r:id="rId70" location="block_34616" display="http://nalog.garant.ru/fns/nk/40/ - block_34616"/>
    <hyperlink ref="C129" r:id="rId71" display="http://pravo.gov.ru/proxy/ips/?docbody=&amp;nd=102301146&amp;intelsearch=402-%D4%C7+%EE%F2+06.12.2011"/>
    <hyperlink ref="D129" r:id="rId72" display="http://pravo.gov.ru/proxy/ips/?docbody=&amp;nd=102301146&amp;intelsearch=402-%D4%C7+%EE%F2+06.12.2011"/>
    <hyperlink ref="F129" r:id="rId73" display="http://pravo.gov.ru/proxy/ips/?docbody=&amp;nd=102301146&amp;intelsearch=402-%D4%C7+%EE%F2+06.12.2011"/>
    <hyperlink ref="G129" r:id="rId74" display="http://pravo.gov.ru/proxy/ips/?docbody=&amp;nd=102301146&amp;intelsearch=402-%D4%C7+%EE%F2+06.12.2011"/>
    <hyperlink ref="C131" r:id="rId75" location="block_284" display="http://nalog.garant.ru/fns/nk/34/ - block_284"/>
    <hyperlink ref="C134" r:id="rId76" location="block_381" display="http://nalog.garant.ru/fns/nk/47/ - block_381"/>
    <hyperlink ref="C143" r:id="rId77" location="block_164" display="http://nalog.garant.ru/fns/nk/30/ - block_164"/>
    <hyperlink ref="E131" r:id="rId78" location="block_34620" display="http://nalog.garant.ru/fns/nk/40/ - block_34620"/>
    <hyperlink ref="C151" r:id="rId79" location="block_171" display="http://nalog.garant.ru/fns/nk/30/ - block_171"/>
    <hyperlink ref="D145" r:id="rId80" location="block_34621" display="http://nalog.garant.ru/fns/nk/40/ - block_34621"/>
    <hyperlink ref="F145" r:id="rId81" location="block_34632" display="http://nalog.garant.ru/fns/nk/41/ - block_34632"/>
    <hyperlink ref="D155" r:id="rId82" location="block_34613" display="http://nalog.garant.ru/fns/nk/40/ - block_34613"/>
    <hyperlink ref="D157" r:id="rId83" location="block_34612" display="http://nalog.garant.ru/fns/nk/40/ - block_34612"/>
    <hyperlink ref="F155" r:id="rId84" location="block_34628" display="http://nalog.garant.ru/fns/nk/41/ - block_34628"/>
    <hyperlink ref="F157" r:id="rId85" location="block_34628" display="http://nalog.garant.ru/fns/nk/41/ - block_34628"/>
    <hyperlink ref="G154" r:id="rId86" location="block_3463" display="http://nalog.garant.ru/fns/nk/39/ - block_3463"/>
    <hyperlink ref="G156" r:id="rId87" location="block_3463" display="http://nalog.garant.ru/fns/nk/39/ - block_3463"/>
    <hyperlink ref="C160" r:id="rId88" location="block_34613" display="http://nalog.garant.ru/fns/nk/40/ - block_34613"/>
    <hyperlink ref="C162" r:id="rId89" location="block_34612" display="http://nalog.garant.ru/fns/nk/40/ - block_34612"/>
    <hyperlink ref="C166" r:id="rId90" location="block_34628" display="http://nalog.garant.ru/fns/nk/41/ - block_34628"/>
    <hyperlink ref="C168" r:id="rId91" location="block_34628" display="http://nalog.garant.ru/fns/nk/41/ - block_34628"/>
    <hyperlink ref="C172" r:id="rId92" location="block_3463" display="http://nalog.garant.ru/fns/nk/39/ - block_3463"/>
    <hyperlink ref="C174" r:id="rId93" location="block_3463" display="http://nalog.garant.ru/fns/nk/39/ - block_3463"/>
    <hyperlink ref="D159" r:id="rId94" location="block_34613" display="http://nalog.garant.ru/fns/nk/40/ - block_34613"/>
    <hyperlink ref="G159" r:id="rId95" location="block_3463" display="http://nalog.garant.ru/fns/nk/39/ - block_3463"/>
    <hyperlink ref="C176" r:id="rId96" display="http://pravo.gov.ru/proxy/ips/?docbody=&amp;nd=102081364&amp;intelsearch=54-%D4%C7+%EE%F2+22.05.2003"/>
    <hyperlink ref="D176" r:id="rId97" display="http://pravo.gov.ru/proxy/ips/?docbody=&amp;nd=102081364&amp;intelsearch=54-%D4%C7+%EE%F2+22.05.2003"/>
    <hyperlink ref="G176" r:id="rId98" display="http://pravo.gov.ru/proxy/ips/?docbody=&amp;nd=102081364&amp;intelsearch=54-%D4%C7+%EE%F2+22.05.2003"/>
    <hyperlink ref="C177" r:id="rId99" location="block_119" display="http://nalog.garant.ru/fns/nk/25/ - block_119"/>
    <hyperlink ref="C178" r:id="rId100" location="block_126" display="http://nalog.garant.ru/fns/nk/25/ - block_126"/>
    <hyperlink ref="C179" r:id="rId101" location="block_122" display="http://nalog.garant.ru/fns/nk/25/ - block_122"/>
    <hyperlink ref="C180" r:id="rId102" location="block_123" display="http://nalog.garant.ru/fns/nk/25/ - block_123"/>
    <hyperlink ref="D177" r:id="rId103" location="block_119" display="http://nalog.garant.ru/fns/nk/25/ - block_119"/>
    <hyperlink ref="D178" r:id="rId104" location="block_126" display="http://nalog.garant.ru/fns/nk/25/ - block_126"/>
    <hyperlink ref="D179" r:id="rId105" location="block_122" display="http://nalog.garant.ru/fns/nk/25/ - block_122"/>
    <hyperlink ref="D180" r:id="rId106" location="block_123" display="http://nalog.garant.ru/fns/nk/25/ - block_123"/>
    <hyperlink ref="F177" r:id="rId107" location="block_119" display="http://nalog.garant.ru/fns/nk/25/ - block_119"/>
    <hyperlink ref="F178" r:id="rId108" location="block_126" display="http://nalog.garant.ru/fns/nk/25/ - block_126"/>
    <hyperlink ref="F179" r:id="rId109" location="block_122" display="http://nalog.garant.ru/fns/nk/25/ - block_122"/>
    <hyperlink ref="F180" r:id="rId110" location="block_123" display="http://nalog.garant.ru/fns/nk/25/ - block_123"/>
    <hyperlink ref="G177" r:id="rId111" location="block_119" display="http://nalog.garant.ru/fns/nk/25/ - block_119"/>
    <hyperlink ref="G178" r:id="rId112" location="block_126" display="http://nalog.garant.ru/fns/nk/25/ - block_126"/>
    <hyperlink ref="G179" r:id="rId113" location="block_122" display="http://nalog.garant.ru/fns/nk/25/ - block_122"/>
    <hyperlink ref="G180" r:id="rId114" location="block_123" display="http://nalog.garant.ru/fns/nk/25/ - block_123"/>
  </hyperlinks>
  <pageMargins left="0.7" right="0.7" top="0.75" bottom="0.75" header="0.3" footer="0.3"/>
  <pageSetup paperSize="9" orientation="portrait"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Налоги при разных режимах</vt:lpstr>
      <vt:lpstr>Расчет базовой доходности ЕНВД</vt:lpstr>
      <vt:lpstr>МРОТ</vt:lpstr>
      <vt:lpstr>Сравнение налоговых режимов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Минин Андрей</dc:creator>
  <cp:lastModifiedBy>Минин А А</cp:lastModifiedBy>
  <dcterms:created xsi:type="dcterms:W3CDTF">2017-08-09T07:17:56Z</dcterms:created>
  <dcterms:modified xsi:type="dcterms:W3CDTF">2019-01-27T08:05:17Z</dcterms:modified>
</cp:coreProperties>
</file>